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P:\001-projekce_a_inz\1035_Dopravni hriste Sumperk\24_ad-AD\vegetacni upravy R+VV\nasl pece 5 let\platne\"/>
    </mc:Choice>
  </mc:AlternateContent>
  <xr:revisionPtr revIDLastSave="0" documentId="13_ncr:1_{A9C3D262-2538-4463-8002-D49F37710A7E}" xr6:coauthVersionLast="47" xr6:coauthVersionMax="47" xr10:uidLastSave="{00000000-0000-0000-0000-000000000000}"/>
  <bookViews>
    <workbookView xWindow="28680" yWindow="-45" windowWidth="29040" windowHeight="17520" xr2:uid="{00000000-000D-0000-FFFF-FFFF00000000}"/>
  </bookViews>
  <sheets>
    <sheet name="Rekapitulace stavby" sheetId="1" r:id="rId1"/>
    <sheet name="SO 810-1 - Následná péče ..." sheetId="2" r:id="rId2"/>
    <sheet name="SO 810-2 - Následná péče ..." sheetId="3" r:id="rId3"/>
    <sheet name="SO 810-3 - Následná péče ..." sheetId="4" r:id="rId4"/>
    <sheet name="Pokyny pro vyplnění" sheetId="5" r:id="rId5"/>
  </sheets>
  <definedNames>
    <definedName name="_xlnm._FilterDatabase" localSheetId="1" hidden="1">'SO 810-1 - Následná péče ...'!$C$93:$K$268</definedName>
    <definedName name="_xlnm._FilterDatabase" localSheetId="2" hidden="1">'SO 810-2 - Následná péče ...'!$C$87:$K$156</definedName>
    <definedName name="_xlnm._FilterDatabase" localSheetId="3" hidden="1">'SO 810-3 - Následná péče ...'!$C$87:$K$161</definedName>
    <definedName name="_xlnm.Print_Titles" localSheetId="0">'Rekapitulace stavby'!$52:$52</definedName>
    <definedName name="_xlnm.Print_Titles" localSheetId="1">'SO 810-1 - Následná péče ...'!$93:$93</definedName>
    <definedName name="_xlnm.Print_Titles" localSheetId="2">'SO 810-2 - Následná péče ...'!$87:$87</definedName>
    <definedName name="_xlnm.Print_Titles" localSheetId="3">'SO 810-3 - Následná péče ...'!$87:$87</definedName>
    <definedName name="_xlnm.Print_Area" localSheetId="4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stavby'!$C$42:$AQ$59</definedName>
    <definedName name="_xlnm.Print_Area" localSheetId="1">'SO 810-1 - Následná péče ...'!$C$4:$J$41,'SO 810-1 - Následná péče ...'!$C$47:$J$73,'SO 810-1 - Následná péče ...'!$C$79:$K$268</definedName>
    <definedName name="_xlnm.Print_Area" localSheetId="2">'SO 810-2 - Následná péče ...'!$C$4:$J$41,'SO 810-2 - Následná péče ...'!$C$47:$J$67,'SO 810-2 - Následná péče ...'!$C$73:$K$156</definedName>
    <definedName name="_xlnm.Print_Area" localSheetId="3">'SO 810-3 - Následná péče ...'!$C$4:$J$41,'SO 810-3 - Následná péče ...'!$C$47:$J$67,'SO 810-3 - Následná péče ...'!$C$73:$K$161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4" l="1"/>
  <c r="J38" i="4"/>
  <c r="AY58" i="1" s="1"/>
  <c r="J37" i="4"/>
  <c r="AX58" i="1"/>
  <c r="BI157" i="4"/>
  <c r="BH157" i="4"/>
  <c r="BG157" i="4"/>
  <c r="BF157" i="4"/>
  <c r="T157" i="4"/>
  <c r="R157" i="4"/>
  <c r="P157" i="4"/>
  <c r="BI152" i="4"/>
  <c r="BH152" i="4"/>
  <c r="BG152" i="4"/>
  <c r="BF152" i="4"/>
  <c r="T152" i="4"/>
  <c r="R152" i="4"/>
  <c r="P152" i="4"/>
  <c r="BI147" i="4"/>
  <c r="BH147" i="4"/>
  <c r="BG147" i="4"/>
  <c r="BF147" i="4"/>
  <c r="T147" i="4"/>
  <c r="R147" i="4"/>
  <c r="P147" i="4"/>
  <c r="BI142" i="4"/>
  <c r="BH142" i="4"/>
  <c r="BG142" i="4"/>
  <c r="BF142" i="4"/>
  <c r="T142" i="4"/>
  <c r="R142" i="4"/>
  <c r="P142" i="4"/>
  <c r="BI137" i="4"/>
  <c r="BH137" i="4"/>
  <c r="BG137" i="4"/>
  <c r="BF137" i="4"/>
  <c r="T137" i="4"/>
  <c r="R137" i="4"/>
  <c r="P137" i="4"/>
  <c r="BI132" i="4"/>
  <c r="BH132" i="4"/>
  <c r="BG132" i="4"/>
  <c r="BF132" i="4"/>
  <c r="T132" i="4"/>
  <c r="R132" i="4"/>
  <c r="P132" i="4"/>
  <c r="BI126" i="4"/>
  <c r="BH126" i="4"/>
  <c r="BG126" i="4"/>
  <c r="BF126" i="4"/>
  <c r="T126" i="4"/>
  <c r="R126" i="4"/>
  <c r="P126" i="4"/>
  <c r="BI121" i="4"/>
  <c r="BH121" i="4"/>
  <c r="BG121" i="4"/>
  <c r="BF121" i="4"/>
  <c r="T121" i="4"/>
  <c r="R121" i="4"/>
  <c r="P121" i="4"/>
  <c r="BI116" i="4"/>
  <c r="BH116" i="4"/>
  <c r="BG116" i="4"/>
  <c r="BF116" i="4"/>
  <c r="T116" i="4"/>
  <c r="R116" i="4"/>
  <c r="P116" i="4"/>
  <c r="BI111" i="4"/>
  <c r="BH111" i="4"/>
  <c r="BG111" i="4"/>
  <c r="BF111" i="4"/>
  <c r="T111" i="4"/>
  <c r="R111" i="4"/>
  <c r="P111" i="4"/>
  <c r="BI106" i="4"/>
  <c r="BH106" i="4"/>
  <c r="BG106" i="4"/>
  <c r="BF106" i="4"/>
  <c r="T106" i="4"/>
  <c r="R106" i="4"/>
  <c r="P106" i="4"/>
  <c r="BI101" i="4"/>
  <c r="BH101" i="4"/>
  <c r="BG101" i="4"/>
  <c r="BF101" i="4"/>
  <c r="T101" i="4"/>
  <c r="R101" i="4"/>
  <c r="P101" i="4"/>
  <c r="BI96" i="4"/>
  <c r="BH96" i="4"/>
  <c r="BG96" i="4"/>
  <c r="BF96" i="4"/>
  <c r="T96" i="4"/>
  <c r="R96" i="4"/>
  <c r="P96" i="4"/>
  <c r="BI91" i="4"/>
  <c r="BH91" i="4"/>
  <c r="BG91" i="4"/>
  <c r="BF91" i="4"/>
  <c r="T91" i="4"/>
  <c r="R91" i="4"/>
  <c r="P91" i="4"/>
  <c r="J85" i="4"/>
  <c r="J84" i="4"/>
  <c r="F84" i="4"/>
  <c r="F82" i="4"/>
  <c r="E80" i="4"/>
  <c r="J59" i="4"/>
  <c r="J58" i="4"/>
  <c r="F58" i="4"/>
  <c r="F56" i="4"/>
  <c r="E54" i="4"/>
  <c r="J20" i="4"/>
  <c r="E20" i="4"/>
  <c r="F59" i="4" s="1"/>
  <c r="J19" i="4"/>
  <c r="J14" i="4"/>
  <c r="J56" i="4"/>
  <c r="E7" i="4"/>
  <c r="E50" i="4" s="1"/>
  <c r="J39" i="3"/>
  <c r="J38" i="3"/>
  <c r="AY57" i="1" s="1"/>
  <c r="J37" i="3"/>
  <c r="AX57" i="1"/>
  <c r="BI152" i="3"/>
  <c r="BH152" i="3"/>
  <c r="BG152" i="3"/>
  <c r="BF152" i="3"/>
  <c r="T152" i="3"/>
  <c r="R152" i="3"/>
  <c r="P152" i="3"/>
  <c r="BI147" i="3"/>
  <c r="BH147" i="3"/>
  <c r="BG147" i="3"/>
  <c r="BF147" i="3"/>
  <c r="T147" i="3"/>
  <c r="R147" i="3"/>
  <c r="P147" i="3"/>
  <c r="BI142" i="3"/>
  <c r="BH142" i="3"/>
  <c r="BG142" i="3"/>
  <c r="BF142" i="3"/>
  <c r="T142" i="3"/>
  <c r="R142" i="3"/>
  <c r="P142" i="3"/>
  <c r="BI137" i="3"/>
  <c r="BH137" i="3"/>
  <c r="BG137" i="3"/>
  <c r="BF137" i="3"/>
  <c r="T137" i="3"/>
  <c r="R137" i="3"/>
  <c r="P137" i="3"/>
  <c r="BI132" i="3"/>
  <c r="BH132" i="3"/>
  <c r="BG132" i="3"/>
  <c r="BF132" i="3"/>
  <c r="T132" i="3"/>
  <c r="R132" i="3"/>
  <c r="P132" i="3"/>
  <c r="BI127" i="3"/>
  <c r="BH127" i="3"/>
  <c r="BG127" i="3"/>
  <c r="BF127" i="3"/>
  <c r="T127" i="3"/>
  <c r="R127" i="3"/>
  <c r="P127" i="3"/>
  <c r="BI121" i="3"/>
  <c r="BH121" i="3"/>
  <c r="BG121" i="3"/>
  <c r="BF121" i="3"/>
  <c r="T121" i="3"/>
  <c r="R121" i="3"/>
  <c r="P121" i="3"/>
  <c r="BI116" i="3"/>
  <c r="BH116" i="3"/>
  <c r="BG116" i="3"/>
  <c r="BF116" i="3"/>
  <c r="T116" i="3"/>
  <c r="R116" i="3"/>
  <c r="P116" i="3"/>
  <c r="BI111" i="3"/>
  <c r="BH111" i="3"/>
  <c r="BG111" i="3"/>
  <c r="BF111" i="3"/>
  <c r="T111" i="3"/>
  <c r="R111" i="3"/>
  <c r="P111" i="3"/>
  <c r="BI106" i="3"/>
  <c r="BH106" i="3"/>
  <c r="BG106" i="3"/>
  <c r="BF106" i="3"/>
  <c r="T106" i="3"/>
  <c r="R106" i="3"/>
  <c r="P106" i="3"/>
  <c r="BI101" i="3"/>
  <c r="BH101" i="3"/>
  <c r="BG101" i="3"/>
  <c r="BF101" i="3"/>
  <c r="T101" i="3"/>
  <c r="R101" i="3"/>
  <c r="P101" i="3"/>
  <c r="BI96" i="3"/>
  <c r="BH96" i="3"/>
  <c r="BG96" i="3"/>
  <c r="BF96" i="3"/>
  <c r="T96" i="3"/>
  <c r="R96" i="3"/>
  <c r="P96" i="3"/>
  <c r="BI91" i="3"/>
  <c r="BH91" i="3"/>
  <c r="BG91" i="3"/>
  <c r="BF91" i="3"/>
  <c r="T91" i="3"/>
  <c r="R91" i="3"/>
  <c r="P91" i="3"/>
  <c r="J85" i="3"/>
  <c r="J84" i="3"/>
  <c r="F84" i="3"/>
  <c r="F82" i="3"/>
  <c r="E80" i="3"/>
  <c r="J59" i="3"/>
  <c r="J58" i="3"/>
  <c r="F58" i="3"/>
  <c r="F56" i="3"/>
  <c r="E54" i="3"/>
  <c r="J20" i="3"/>
  <c r="E20" i="3"/>
  <c r="F59" i="3"/>
  <c r="J19" i="3"/>
  <c r="J14" i="3"/>
  <c r="J82" i="3" s="1"/>
  <c r="E7" i="3"/>
  <c r="E50" i="3"/>
  <c r="J96" i="2"/>
  <c r="J39" i="2"/>
  <c r="J38" i="2"/>
  <c r="AY56" i="1"/>
  <c r="J37" i="2"/>
  <c r="AX56" i="1" s="1"/>
  <c r="BI264" i="2"/>
  <c r="BH264" i="2"/>
  <c r="BG264" i="2"/>
  <c r="BF264" i="2"/>
  <c r="T264" i="2"/>
  <c r="R264" i="2"/>
  <c r="P264" i="2"/>
  <c r="BI259" i="2"/>
  <c r="BH259" i="2"/>
  <c r="BG259" i="2"/>
  <c r="BF259" i="2"/>
  <c r="T259" i="2"/>
  <c r="R259" i="2"/>
  <c r="P259" i="2"/>
  <c r="BI253" i="2"/>
  <c r="BH253" i="2"/>
  <c r="BG253" i="2"/>
  <c r="BF253" i="2"/>
  <c r="T253" i="2"/>
  <c r="R253" i="2"/>
  <c r="P253" i="2"/>
  <c r="BI248" i="2"/>
  <c r="BH248" i="2"/>
  <c r="BG248" i="2"/>
  <c r="BF248" i="2"/>
  <c r="T248" i="2"/>
  <c r="R248" i="2"/>
  <c r="P248" i="2"/>
  <c r="BI243" i="2"/>
  <c r="BH243" i="2"/>
  <c r="BG243" i="2"/>
  <c r="BF243" i="2"/>
  <c r="T243" i="2"/>
  <c r="R243" i="2"/>
  <c r="P243" i="2"/>
  <c r="BI238" i="2"/>
  <c r="BH238" i="2"/>
  <c r="BG238" i="2"/>
  <c r="BF238" i="2"/>
  <c r="T238" i="2"/>
  <c r="R238" i="2"/>
  <c r="P238" i="2"/>
  <c r="BI233" i="2"/>
  <c r="BH233" i="2"/>
  <c r="BG233" i="2"/>
  <c r="BF233" i="2"/>
  <c r="T233" i="2"/>
  <c r="R233" i="2"/>
  <c r="P233" i="2"/>
  <c r="BI227" i="2"/>
  <c r="BH227" i="2"/>
  <c r="BG227" i="2"/>
  <c r="BF227" i="2"/>
  <c r="T227" i="2"/>
  <c r="R227" i="2"/>
  <c r="P227" i="2"/>
  <c r="BI222" i="2"/>
  <c r="BH222" i="2"/>
  <c r="BG222" i="2"/>
  <c r="BF222" i="2"/>
  <c r="T222" i="2"/>
  <c r="R222" i="2"/>
  <c r="P222" i="2"/>
  <c r="BI217" i="2"/>
  <c r="BH217" i="2"/>
  <c r="BG217" i="2"/>
  <c r="BF217" i="2"/>
  <c r="T217" i="2"/>
  <c r="R217" i="2"/>
  <c r="P217" i="2"/>
  <c r="BI212" i="2"/>
  <c r="BH212" i="2"/>
  <c r="BG212" i="2"/>
  <c r="BF212" i="2"/>
  <c r="T212" i="2"/>
  <c r="R212" i="2"/>
  <c r="P212" i="2"/>
  <c r="BI207" i="2"/>
  <c r="BH207" i="2"/>
  <c r="BG207" i="2"/>
  <c r="BF207" i="2"/>
  <c r="T207" i="2"/>
  <c r="R207" i="2"/>
  <c r="P207" i="2"/>
  <c r="BI202" i="2"/>
  <c r="BH202" i="2"/>
  <c r="BG202" i="2"/>
  <c r="BF202" i="2"/>
  <c r="T202" i="2"/>
  <c r="R202" i="2"/>
  <c r="P202" i="2"/>
  <c r="BI196" i="2"/>
  <c r="BH196" i="2"/>
  <c r="BG196" i="2"/>
  <c r="BF196" i="2"/>
  <c r="T196" i="2"/>
  <c r="R196" i="2"/>
  <c r="P196" i="2"/>
  <c r="P190" i="2"/>
  <c r="BI191" i="2"/>
  <c r="BH191" i="2"/>
  <c r="BG191" i="2"/>
  <c r="BF191" i="2"/>
  <c r="T191" i="2"/>
  <c r="T190" i="2" s="1"/>
  <c r="R191" i="2"/>
  <c r="R190" i="2" s="1"/>
  <c r="P191" i="2"/>
  <c r="BI185" i="2"/>
  <c r="BH185" i="2"/>
  <c r="BG185" i="2"/>
  <c r="BF185" i="2"/>
  <c r="T185" i="2"/>
  <c r="R185" i="2"/>
  <c r="P185" i="2"/>
  <c r="BI180" i="2"/>
  <c r="BH180" i="2"/>
  <c r="BG180" i="2"/>
  <c r="BF180" i="2"/>
  <c r="T180" i="2"/>
  <c r="R180" i="2"/>
  <c r="P180" i="2"/>
  <c r="BI175" i="2"/>
  <c r="BH175" i="2"/>
  <c r="BG175" i="2"/>
  <c r="BF175" i="2"/>
  <c r="T175" i="2"/>
  <c r="R175" i="2"/>
  <c r="P175" i="2"/>
  <c r="BI170" i="2"/>
  <c r="BH170" i="2"/>
  <c r="BG170" i="2"/>
  <c r="BF170" i="2"/>
  <c r="T170" i="2"/>
  <c r="R170" i="2"/>
  <c r="P170" i="2"/>
  <c r="BI165" i="2"/>
  <c r="BH165" i="2"/>
  <c r="BG165" i="2"/>
  <c r="BF165" i="2"/>
  <c r="T165" i="2"/>
  <c r="R165" i="2"/>
  <c r="P165" i="2"/>
  <c r="BI160" i="2"/>
  <c r="BH160" i="2"/>
  <c r="BG160" i="2"/>
  <c r="BF160" i="2"/>
  <c r="T160" i="2"/>
  <c r="R160" i="2"/>
  <c r="P160" i="2"/>
  <c r="BI155" i="2"/>
  <c r="BH155" i="2"/>
  <c r="BG155" i="2"/>
  <c r="BF155" i="2"/>
  <c r="T155" i="2"/>
  <c r="R155" i="2"/>
  <c r="P155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39" i="2"/>
  <c r="BH139" i="2"/>
  <c r="BG139" i="2"/>
  <c r="BF139" i="2"/>
  <c r="T139" i="2"/>
  <c r="R139" i="2"/>
  <c r="P139" i="2"/>
  <c r="BI134" i="2"/>
  <c r="BH134" i="2"/>
  <c r="BG134" i="2"/>
  <c r="BF134" i="2"/>
  <c r="T134" i="2"/>
  <c r="R134" i="2"/>
  <c r="P134" i="2"/>
  <c r="BI129" i="2"/>
  <c r="BH129" i="2"/>
  <c r="BG129" i="2"/>
  <c r="BF129" i="2"/>
  <c r="T129" i="2"/>
  <c r="R129" i="2"/>
  <c r="P129" i="2"/>
  <c r="BI123" i="2"/>
  <c r="BH123" i="2"/>
  <c r="BG123" i="2"/>
  <c r="BF123" i="2"/>
  <c r="T123" i="2"/>
  <c r="R123" i="2"/>
  <c r="P123" i="2"/>
  <c r="BI118" i="2"/>
  <c r="BH118" i="2"/>
  <c r="BG118" i="2"/>
  <c r="F37" i="2" s="1"/>
  <c r="BF118" i="2"/>
  <c r="T118" i="2"/>
  <c r="R118" i="2"/>
  <c r="P118" i="2"/>
  <c r="BI113" i="2"/>
  <c r="BH113" i="2"/>
  <c r="BG113" i="2"/>
  <c r="BF113" i="2"/>
  <c r="T113" i="2"/>
  <c r="R113" i="2"/>
  <c r="P113" i="2"/>
  <c r="BI108" i="2"/>
  <c r="BH108" i="2"/>
  <c r="BG108" i="2"/>
  <c r="BF108" i="2"/>
  <c r="T108" i="2"/>
  <c r="R108" i="2"/>
  <c r="P108" i="2"/>
  <c r="BI103" i="2"/>
  <c r="BH103" i="2"/>
  <c r="BG103" i="2"/>
  <c r="BF103" i="2"/>
  <c r="T103" i="2"/>
  <c r="R103" i="2"/>
  <c r="P103" i="2"/>
  <c r="BI98" i="2"/>
  <c r="BH98" i="2"/>
  <c r="BG98" i="2"/>
  <c r="BF98" i="2"/>
  <c r="T98" i="2"/>
  <c r="R98" i="2"/>
  <c r="P98" i="2"/>
  <c r="J65" i="2"/>
  <c r="J91" i="2"/>
  <c r="J90" i="2"/>
  <c r="F90" i="2"/>
  <c r="F88" i="2"/>
  <c r="E86" i="2"/>
  <c r="J59" i="2"/>
  <c r="J58" i="2"/>
  <c r="F58" i="2"/>
  <c r="F56" i="2"/>
  <c r="E54" i="2"/>
  <c r="J20" i="2"/>
  <c r="E20" i="2"/>
  <c r="F59" i="2"/>
  <c r="J19" i="2"/>
  <c r="J14" i="2"/>
  <c r="J56" i="2"/>
  <c r="E7" i="2"/>
  <c r="E82" i="2"/>
  <c r="L50" i="1"/>
  <c r="AM50" i="1"/>
  <c r="AM49" i="1"/>
  <c r="L49" i="1"/>
  <c r="AM47" i="1"/>
  <c r="L47" i="1"/>
  <c r="L45" i="1"/>
  <c r="L44" i="1"/>
  <c r="J127" i="3"/>
  <c r="J248" i="2"/>
  <c r="J116" i="3"/>
  <c r="BK121" i="4"/>
  <c r="J227" i="2"/>
  <c r="BK126" i="4"/>
  <c r="J121" i="4"/>
  <c r="BK108" i="2"/>
  <c r="J238" i="2"/>
  <c r="J101" i="3"/>
  <c r="J91" i="4"/>
  <c r="BK129" i="2"/>
  <c r="J137" i="3"/>
  <c r="BK91" i="3"/>
  <c r="J106" i="4"/>
  <c r="AS55" i="1"/>
  <c r="BK137" i="3"/>
  <c r="BK101" i="4"/>
  <c r="BK259" i="2"/>
  <c r="BK113" i="2"/>
  <c r="J259" i="2"/>
  <c r="J144" i="2"/>
  <c r="BK238" i="2"/>
  <c r="BK144" i="2"/>
  <c r="J243" i="2"/>
  <c r="BK207" i="2"/>
  <c r="BK96" i="3"/>
  <c r="J160" i="2"/>
  <c r="BK155" i="2"/>
  <c r="J147" i="4"/>
  <c r="BK160" i="2"/>
  <c r="J129" i="2"/>
  <c r="BK121" i="3"/>
  <c r="J123" i="2"/>
  <c r="BK170" i="2"/>
  <c r="BK111" i="3"/>
  <c r="J217" i="2"/>
  <c r="BK253" i="2"/>
  <c r="J134" i="2"/>
  <c r="J98" i="2"/>
  <c r="BK91" i="4"/>
  <c r="J185" i="2"/>
  <c r="J111" i="3"/>
  <c r="BK152" i="4"/>
  <c r="BK103" i="2"/>
  <c r="BK111" i="4"/>
  <c r="J113" i="2"/>
  <c r="J142" i="4"/>
  <c r="BK116" i="3"/>
  <c r="BK222" i="2"/>
  <c r="BK137" i="4"/>
  <c r="J180" i="2"/>
  <c r="J155" i="2"/>
  <c r="J137" i="4"/>
  <c r="J157" i="4"/>
  <c r="J108" i="2"/>
  <c r="J132" i="3"/>
  <c r="BK165" i="2"/>
  <c r="BK212" i="2"/>
  <c r="J175" i="2"/>
  <c r="J165" i="2"/>
  <c r="BK132" i="4"/>
  <c r="BK227" i="2"/>
  <c r="J91" i="3"/>
  <c r="BK98" i="2"/>
  <c r="J116" i="4"/>
  <c r="BK243" i="2"/>
  <c r="BK127" i="3"/>
  <c r="BK157" i="4"/>
  <c r="BK248" i="2"/>
  <c r="J152" i="4"/>
  <c r="J142" i="3"/>
  <c r="BK180" i="2"/>
  <c r="BK96" i="4"/>
  <c r="J111" i="4"/>
  <c r="J149" i="2"/>
  <c r="J207" i="2"/>
  <c r="J196" i="2"/>
  <c r="BK233" i="2"/>
  <c r="J147" i="3"/>
  <c r="J96" i="3"/>
  <c r="J118" i="2"/>
  <c r="J139" i="2"/>
  <c r="BK152" i="3"/>
  <c r="BK217" i="2"/>
  <c r="BK196" i="2"/>
  <c r="J132" i="4"/>
  <c r="BK147" i="3"/>
  <c r="BK134" i="2"/>
  <c r="BK101" i="3"/>
  <c r="BK185" i="2"/>
  <c r="BK123" i="2"/>
  <c r="BK132" i="3"/>
  <c r="J152" i="3"/>
  <c r="J96" i="4"/>
  <c r="BK202" i="2"/>
  <c r="BK142" i="3"/>
  <c r="J121" i="3"/>
  <c r="BK142" i="4"/>
  <c r="BK149" i="2"/>
  <c r="BK139" i="2"/>
  <c r="J103" i="2"/>
  <c r="BK191" i="2"/>
  <c r="BK175" i="2"/>
  <c r="J222" i="2"/>
  <c r="J126" i="4"/>
  <c r="J170" i="2"/>
  <c r="BK106" i="3"/>
  <c r="J264" i="2"/>
  <c r="J233" i="2"/>
  <c r="J212" i="2"/>
  <c r="BK264" i="2"/>
  <c r="BK118" i="2"/>
  <c r="J106" i="3"/>
  <c r="BK106" i="4"/>
  <c r="J191" i="2"/>
  <c r="J101" i="4"/>
  <c r="BK147" i="4"/>
  <c r="J253" i="2"/>
  <c r="J202" i="2"/>
  <c r="BK116" i="4"/>
  <c r="P154" i="2" l="1"/>
  <c r="P201" i="2"/>
  <c r="BK258" i="2"/>
  <c r="J258" i="2"/>
  <c r="J72" i="2"/>
  <c r="BK97" i="2"/>
  <c r="J97" i="2"/>
  <c r="J66" i="2"/>
  <c r="P128" i="2"/>
  <c r="P232" i="2"/>
  <c r="BK126" i="3"/>
  <c r="BK89" i="3" s="1"/>
  <c r="BK88" i="3" s="1"/>
  <c r="J88" i="3" s="1"/>
  <c r="J32" i="3" s="1"/>
  <c r="J126" i="3"/>
  <c r="J66" i="3" s="1"/>
  <c r="R97" i="2"/>
  <c r="T126" i="3"/>
  <c r="T128" i="2"/>
  <c r="BK232" i="2"/>
  <c r="J232" i="2"/>
  <c r="J71" i="2"/>
  <c r="T154" i="2"/>
  <c r="T201" i="2"/>
  <c r="R258" i="2"/>
  <c r="T90" i="3"/>
  <c r="T89" i="3"/>
  <c r="T88" i="3" s="1"/>
  <c r="P97" i="2"/>
  <c r="BK154" i="2"/>
  <c r="J154" i="2"/>
  <c r="J68" i="2"/>
  <c r="R232" i="2"/>
  <c r="BK90" i="3"/>
  <c r="J90" i="3"/>
  <c r="J65" i="3"/>
  <c r="BK128" i="2"/>
  <c r="BK95" i="2" s="1"/>
  <c r="J95" i="2" s="1"/>
  <c r="J64" i="2" s="1"/>
  <c r="J128" i="2"/>
  <c r="J67" i="2"/>
  <c r="P126" i="3"/>
  <c r="R154" i="2"/>
  <c r="BK201" i="2"/>
  <c r="J201" i="2"/>
  <c r="J70" i="2"/>
  <c r="P258" i="2"/>
  <c r="R90" i="3"/>
  <c r="BK90" i="4"/>
  <c r="J90" i="4"/>
  <c r="J65" i="4"/>
  <c r="T97" i="2"/>
  <c r="R201" i="2"/>
  <c r="T258" i="2"/>
  <c r="P90" i="3"/>
  <c r="P89" i="3"/>
  <c r="P88" i="3"/>
  <c r="AU57" i="1"/>
  <c r="P90" i="4"/>
  <c r="R128" i="2"/>
  <c r="T232" i="2"/>
  <c r="R126" i="3"/>
  <c r="R90" i="4"/>
  <c r="T90" i="4"/>
  <c r="BK131" i="4"/>
  <c r="J131" i="4" s="1"/>
  <c r="J66" i="4" s="1"/>
  <c r="P131" i="4"/>
  <c r="R131" i="4"/>
  <c r="T131" i="4"/>
  <c r="BK190" i="2"/>
  <c r="J190" i="2"/>
  <c r="J69" i="2"/>
  <c r="E76" i="4"/>
  <c r="F85" i="4"/>
  <c r="BE111" i="4"/>
  <c r="BE132" i="4"/>
  <c r="BE116" i="4"/>
  <c r="BE126" i="4"/>
  <c r="BE142" i="4"/>
  <c r="BE121" i="4"/>
  <c r="BE147" i="4"/>
  <c r="BE96" i="4"/>
  <c r="BE157" i="4"/>
  <c r="J82" i="4"/>
  <c r="BE106" i="4"/>
  <c r="BE137" i="4"/>
  <c r="BE101" i="4"/>
  <c r="BE91" i="4"/>
  <c r="BE152" i="4"/>
  <c r="F85" i="3"/>
  <c r="J56" i="3"/>
  <c r="BE101" i="3"/>
  <c r="BE106" i="3"/>
  <c r="BE111" i="3"/>
  <c r="E76" i="3"/>
  <c r="BE147" i="3"/>
  <c r="BE152" i="3"/>
  <c r="BE96" i="3"/>
  <c r="BE116" i="3"/>
  <c r="BE127" i="3"/>
  <c r="BE142" i="3"/>
  <c r="BE121" i="3"/>
  <c r="BE132" i="3"/>
  <c r="BE137" i="3"/>
  <c r="BE91" i="3"/>
  <c r="BE191" i="2"/>
  <c r="J88" i="2"/>
  <c r="BE170" i="2"/>
  <c r="BE185" i="2"/>
  <c r="BE196" i="2"/>
  <c r="F91" i="2"/>
  <c r="E50" i="2"/>
  <c r="BE139" i="2"/>
  <c r="BE144" i="2"/>
  <c r="BE165" i="2"/>
  <c r="BE180" i="2"/>
  <c r="BE212" i="2"/>
  <c r="BE238" i="2"/>
  <c r="BE253" i="2"/>
  <c r="BE103" i="2"/>
  <c r="BE118" i="2"/>
  <c r="BE98" i="2"/>
  <c r="BE108" i="2"/>
  <c r="BE123" i="2"/>
  <c r="BE129" i="2"/>
  <c r="BE134" i="2"/>
  <c r="BE155" i="2"/>
  <c r="BE207" i="2"/>
  <c r="BE217" i="2"/>
  <c r="BE222" i="2"/>
  <c r="BE227" i="2"/>
  <c r="BE233" i="2"/>
  <c r="BE243" i="2"/>
  <c r="BE248" i="2"/>
  <c r="BE259" i="2"/>
  <c r="BE264" i="2"/>
  <c r="BE113" i="2"/>
  <c r="BE149" i="2"/>
  <c r="BE160" i="2"/>
  <c r="BE175" i="2"/>
  <c r="BE202" i="2"/>
  <c r="BB56" i="1"/>
  <c r="F37" i="3"/>
  <c r="BB57" i="1" s="1"/>
  <c r="F39" i="4"/>
  <c r="BD58" i="1" s="1"/>
  <c r="AS54" i="1"/>
  <c r="F36" i="2"/>
  <c r="BA56" i="1"/>
  <c r="F39" i="3"/>
  <c r="BD57" i="1"/>
  <c r="F36" i="4"/>
  <c r="BA58" i="1"/>
  <c r="F36" i="3"/>
  <c r="BA57" i="1" s="1"/>
  <c r="F38" i="2"/>
  <c r="BC56" i="1"/>
  <c r="J36" i="2"/>
  <c r="AW56" i="1"/>
  <c r="F38" i="4"/>
  <c r="BC58" i="1"/>
  <c r="F38" i="3"/>
  <c r="BC57" i="1"/>
  <c r="J36" i="4"/>
  <c r="AW58" i="1"/>
  <c r="F37" i="4"/>
  <c r="BB58" i="1" s="1"/>
  <c r="J36" i="3"/>
  <c r="AW57" i="1" s="1"/>
  <c r="F39" i="2"/>
  <c r="BD56" i="1"/>
  <c r="P89" i="4" l="1"/>
  <c r="P88" i="4" s="1"/>
  <c r="AU58" i="1" s="1"/>
  <c r="T89" i="4"/>
  <c r="T88" i="4"/>
  <c r="T95" i="2"/>
  <c r="T94" i="2"/>
  <c r="P95" i="2"/>
  <c r="P94" i="2"/>
  <c r="AU56" i="1"/>
  <c r="R89" i="4"/>
  <c r="R88" i="4"/>
  <c r="R89" i="3"/>
  <c r="R88" i="3" s="1"/>
  <c r="R95" i="2"/>
  <c r="R94" i="2"/>
  <c r="BK89" i="4"/>
  <c r="J89" i="4"/>
  <c r="J64" i="4"/>
  <c r="AG57" i="1"/>
  <c r="J63" i="3"/>
  <c r="J89" i="3"/>
  <c r="J64" i="3"/>
  <c r="BK94" i="2"/>
  <c r="J94" i="2" s="1"/>
  <c r="J32" i="2" s="1"/>
  <c r="AG56" i="1" s="1"/>
  <c r="J35" i="2"/>
  <c r="AV56" i="1"/>
  <c r="AT56" i="1"/>
  <c r="F35" i="2"/>
  <c r="AZ56" i="1"/>
  <c r="BD55" i="1"/>
  <c r="BD54" i="1"/>
  <c r="W33" i="1"/>
  <c r="J35" i="4"/>
  <c r="AV58" i="1" s="1"/>
  <c r="AT58" i="1" s="1"/>
  <c r="F35" i="3"/>
  <c r="AZ57" i="1"/>
  <c r="F35" i="4"/>
  <c r="AZ58" i="1"/>
  <c r="J35" i="3"/>
  <c r="AV57" i="1" s="1"/>
  <c r="AT57" i="1" s="1"/>
  <c r="AN57" i="1" s="1"/>
  <c r="BB55" i="1"/>
  <c r="AX55" i="1"/>
  <c r="BA55" i="1"/>
  <c r="AW55" i="1"/>
  <c r="BC55" i="1"/>
  <c r="AY55" i="1"/>
  <c r="BK88" i="4" l="1"/>
  <c r="J88" i="4" s="1"/>
  <c r="J32" i="4" s="1"/>
  <c r="AG58" i="1" s="1"/>
  <c r="AG55" i="1" s="1"/>
  <c r="AN56" i="1"/>
  <c r="J63" i="2"/>
  <c r="J41" i="3"/>
  <c r="J41" i="2"/>
  <c r="AU55" i="1"/>
  <c r="AU54" i="1" s="1"/>
  <c r="AZ55" i="1"/>
  <c r="AV55" i="1"/>
  <c r="AT55" i="1"/>
  <c r="BB54" i="1"/>
  <c r="AX54" i="1"/>
  <c r="BA54" i="1"/>
  <c r="AW54" i="1"/>
  <c r="AK30" i="1"/>
  <c r="BC54" i="1"/>
  <c r="W32" i="1"/>
  <c r="AG54" i="1" l="1"/>
  <c r="AK26" i="1" s="1"/>
  <c r="AN55" i="1"/>
  <c r="J41" i="4"/>
  <c r="J63" i="4"/>
  <c r="AN58" i="1"/>
  <c r="W31" i="1"/>
  <c r="AY54" i="1"/>
  <c r="AZ54" i="1"/>
  <c r="W29" i="1"/>
  <c r="W30" i="1"/>
  <c r="AV54" i="1" l="1"/>
  <c r="AK29" i="1"/>
  <c r="AK35" i="1"/>
  <c r="AT54" i="1" l="1"/>
  <c r="AN54" i="1"/>
</calcChain>
</file>

<file path=xl/sharedStrings.xml><?xml version="1.0" encoding="utf-8"?>
<sst xmlns="http://schemas.openxmlformats.org/spreadsheetml/2006/main" count="3887" uniqueCount="562">
  <si>
    <t>Export Komplet</t>
  </si>
  <si>
    <t>VZ</t>
  </si>
  <si>
    <t>2.0</t>
  </si>
  <si>
    <t>ZAMOK</t>
  </si>
  <si>
    <t>False</t>
  </si>
  <si>
    <t>{1b556b9d-1baa-4a5e-b23b-7c82dce5ff8f}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</si>
  <si>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</si>
  <si>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</si>
  <si>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</si>
  <si>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</si>
  <si>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</si>
  <si>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</si>
  <si>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</si>
  <si>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</si>
  <si>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1035-25/3VUNP-U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</si>
  <si>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</si>
  <si>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</si>
  <si>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Dětské dopravní hřiště Šumperk - SO 800 Vegetační úpravy - následná péče</t>
  </si>
  <si>
    <t>KSO:</t>
  </si>
  <si>
    <t/>
  </si>
  <si>
    <t>CC-CZ:</t>
  </si>
  <si>
    <t>Místo:</t>
  </si>
  <si>
    <t>k.ú. Šumperk</t>
  </si>
  <si>
    <t>Datum:</t>
  </si>
  <si>
    <t>21. 8. 2025</t>
  </si>
  <si>
    <t>Zadavatel:</t>
  </si>
  <si>
    <t>IČ:</t>
  </si>
  <si>
    <t>00303461</t>
  </si>
  <si>
    <t>Město Šumperk</t>
  </si>
  <si>
    <t>DIČ:</t>
  </si>
  <si>
    <t>CZ00303461</t>
  </si>
  <si>
    <t>Účastník:</t>
  </si>
  <si>
    <t>Vyplň údaj</t>
  </si>
  <si>
    <t>Projektant:</t>
  </si>
  <si>
    <t>27821251</t>
  </si>
  <si>
    <t>Cekr CZ s.r.o.</t>
  </si>
  <si>
    <t>CZ27821251</t>
  </si>
  <si>
    <t>True</t>
  </si>
  <si>
    <t>Zpracovatel:</t>
  </si>
  <si>
    <t>Ateliér Máj, Ing. Svorová, Ing. Zuntychová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</si>
  <si>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</si>
  <si>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</si>
  <si>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</si>
  <si>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</si>
  <si>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</si>
  <si>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</si>
  <si>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</si>
  <si>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</si>
  <si>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</si>
  <si>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</si>
  <si>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</si>
  <si>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</si>
  <si>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</si>
  <si>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</si>
  <si>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</si>
  <si>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</si>
  <si>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</si>
  <si>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</si>
  <si>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</si>
  <si>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</si>
  <si>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</si>
  <si>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</si>
  <si>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</si>
  <si>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</si>
  <si>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</si>
  <si>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</si>
  <si>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</si>
  <si>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</si>
  <si>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</si>
  <si>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</si>
  <si>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</si>
  <si>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</si>
  <si>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</si>
  <si>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</si>
  <si>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</si>
  <si>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</si>
  <si>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</si>
  <si>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</si>
  <si>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</si>
  <si>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</si>
  <si>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800</t>
  </si>
  <si>
    <t>Objekty úpravy území</t>
  </si>
  <si>
    <t>STA</t>
  </si>
  <si>
    <t>1</t>
  </si>
  <si>
    <t>{fee8a1ac-17dc-4063-9b80-a85ab918a22b}</t>
  </si>
  <si>
    <t>2</t>
  </si>
  <si>
    <t>/</t>
  </si>
  <si>
    <t>SO 810-1</t>
  </si>
  <si>
    <t>Následná péče o výsadbu - 1.rok</t>
  </si>
  <si>
    <t>Soupis</t>
  </si>
  <si>
    <t>{678d0436-2d7b-475e-8127-d11f21f72792}</t>
  </si>
  <si>
    <t>SO 810-2</t>
  </si>
  <si>
    <t>Následná péče o výsadbu - 2.rok</t>
  </si>
  <si>
    <t>{4e5ace9c-5e6b-4a99-bf17-967955977458}</t>
  </si>
  <si>
    <t>SO 810-3</t>
  </si>
  <si>
    <t>Následná péče o výsadbu - 3.rok</t>
  </si>
  <si>
    <t>{2b71ba8c-ae07-4ddd-93a9-9f9b93b95d72}</t>
  </si>
  <si>
    <t>KRYCÍ LIST SOUPISU PRACÍ</t>
  </si>
  <si>
    <t>Objekt:</t>
  </si>
  <si>
    <t>800 - Objekty úpravy území</t>
  </si>
  <si>
    <t>Soupis:</t>
  </si>
  <si>
    <t>SO 810-1 - Následná péče o výsadbu - 1.rok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</si>
  <si>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</si>
  <si>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</si>
  <si>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</si>
  <si>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</si>
  <si>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</si>
  <si>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</si>
  <si>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181-N - Výsadba stromů - následná péče</t>
  </si>
  <si>
    <t xml:space="preserve">    182-N - Výsadba keřů - následná péče</t>
  </si>
  <si>
    <t xml:space="preserve">    183-N - Záhonová výsadba travin - následná péče</t>
  </si>
  <si>
    <t xml:space="preserve">    184-N - Pnoucí dřeviny - následná péče</t>
  </si>
  <si>
    <t xml:space="preserve">    185-N - Trávníky - následná péče</t>
  </si>
  <si>
    <t xml:space="preserve">    186-N - Louka - následná péče</t>
  </si>
  <si>
    <t xml:space="preserve">    187-N - Rozchodníkový koberec - následná péče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</si>
  <si>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</si>
  <si>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</si>
  <si>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</si>
  <si>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</si>
  <si>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</si>
  <si>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</si>
  <si>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</si>
  <si>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</si>
  <si>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</si>
  <si>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</si>
  <si>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</si>
  <si>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</si>
  <si>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</si>
  <si>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</si>
  <si>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</si>
  <si>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</si>
  <si>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</si>
  <si>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181-N</t>
  </si>
  <si>
    <t>Výsadba stromů - následná péče</t>
  </si>
  <si>
    <t>K</t>
  </si>
  <si>
    <t>181990001.R</t>
  </si>
  <si>
    <t>Vypletí závlahové mísy</t>
  </si>
  <si>
    <t>kus</t>
  </si>
  <si>
    <t>vlastní</t>
  </si>
  <si>
    <t>4</t>
  </si>
  <si>
    <t>727406402</t>
  </si>
  <si>
    <t>P</t>
  </si>
  <si>
    <t>Poznámka k položce:_x000D_
Firemní položka._x000D_
pokopání pěstební mísy, s naložením a odvozem odpadu do 5 km, doplnění mulče</t>
  </si>
  <si>
    <t>VV</t>
  </si>
  <si>
    <t>"3 x ročně"</t>
  </si>
  <si>
    <t>3*53</t>
  </si>
  <si>
    <t>Součet</t>
  </si>
  <si>
    <t>181990002.R</t>
  </si>
  <si>
    <t>Minerální hnojení</t>
  </si>
  <si>
    <t>-777827387</t>
  </si>
  <si>
    <t>Poznámka k položce:_x000D_
Firemní položka._x000D_
dle situace, včetně materiálu</t>
  </si>
  <si>
    <t>"1 x ročně"</t>
  </si>
  <si>
    <t>1*53</t>
  </si>
  <si>
    <t>3</t>
  </si>
  <si>
    <t>181990003.R</t>
  </si>
  <si>
    <t>Zálivka</t>
  </si>
  <si>
    <t>413370849</t>
  </si>
  <si>
    <t>Poznámka k položce:_x000D_
Firemní položka._x000D_
150 l/ks, cisternou, ručně, včetně vody a dovozu vody</t>
  </si>
  <si>
    <t>"14 x ročně"</t>
  </si>
  <si>
    <t>14*53</t>
  </si>
  <si>
    <t>181990006.R</t>
  </si>
  <si>
    <t>Výměna kůlů a obnova úvazků</t>
  </si>
  <si>
    <t>298402543</t>
  </si>
  <si>
    <t>Poznámka k položce:_x000D_
Firemní položka._x000D_
je uvažováno s výměnou a obnovou 10% kůlů a úvazků za rok, v průběhu prvních 3 let, včetně materiálu</t>
  </si>
  <si>
    <t>"10% ročně"</t>
  </si>
  <si>
    <t>53*0,10</t>
  </si>
  <si>
    <t>5</t>
  </si>
  <si>
    <t>181990007.R</t>
  </si>
  <si>
    <t>1375230236</t>
  </si>
  <si>
    <t xml:space="preserve">Poznámka k položce:_x000D_
Firemní položka._x000D_
</t>
  </si>
  <si>
    <t>53*1,00</t>
  </si>
  <si>
    <t>6</t>
  </si>
  <si>
    <t>181990008.R</t>
  </si>
  <si>
    <t>Kontrola závlahových vaků</t>
  </si>
  <si>
    <t>1360076793</t>
  </si>
  <si>
    <t>182-N</t>
  </si>
  <si>
    <t>Výsadba keřů - následná péče</t>
  </si>
  <si>
    <t>7</t>
  </si>
  <si>
    <t>182990011.R</t>
  </si>
  <si>
    <t>m2</t>
  </si>
  <si>
    <t>-985645921</t>
  </si>
  <si>
    <t>Poznámka k položce:_x000D_
Firemní položka._x000D_
ČSN 83 9051, dle půdního rozboru, včetně materiálu</t>
  </si>
  <si>
    <t>295,00*1</t>
  </si>
  <si>
    <t>8</t>
  </si>
  <si>
    <t>182990012.R</t>
  </si>
  <si>
    <t>639098879</t>
  </si>
  <si>
    <t>Poznámka k položce:_x000D_
Firemní položka._x000D_
20 l/ks, cisternou, ručně, včetně vody a dovozu vody</t>
  </si>
  <si>
    <t>"15 x ročně"</t>
  </si>
  <si>
    <t>295,00*15</t>
  </si>
  <si>
    <t>9</t>
  </si>
  <si>
    <t>182990015.R</t>
  </si>
  <si>
    <t>Monitoring ochranného plůtku proti okusu zvěří</t>
  </si>
  <si>
    <t>soub</t>
  </si>
  <si>
    <t>-124074268</t>
  </si>
  <si>
    <t>Poznámka k položce:_x000D_
Firemní položka.</t>
  </si>
  <si>
    <t>1,00</t>
  </si>
  <si>
    <t>10</t>
  </si>
  <si>
    <t>182990016.R</t>
  </si>
  <si>
    <t>Doplnění mulče</t>
  </si>
  <si>
    <t>1286605015</t>
  </si>
  <si>
    <t>11</t>
  </si>
  <si>
    <t>182990017.R</t>
  </si>
  <si>
    <t>Pletí</t>
  </si>
  <si>
    <t>670665506</t>
  </si>
  <si>
    <t>183-N</t>
  </si>
  <si>
    <t>Záhonová výsadba travin - následná péče</t>
  </si>
  <si>
    <t>183990021.R</t>
  </si>
  <si>
    <t>Čištění ploch od komunálních odpadků (od dubna do listopadu: 32 týdnů)</t>
  </si>
  <si>
    <t>-1507647905</t>
  </si>
  <si>
    <t>Poznámka k položce:_x000D_
Firemní položka._x000D_
vysbírání odpadků  1x týdně, s odvozem do 5 km</t>
  </si>
  <si>
    <t>"1 x týdně"</t>
  </si>
  <si>
    <t>218,00*32</t>
  </si>
  <si>
    <t>13</t>
  </si>
  <si>
    <t>183990022.R</t>
  </si>
  <si>
    <t>-1313725254</t>
  </si>
  <si>
    <t>Poznámka k položce:_x000D_
Firemní položka._x000D_
Odstranění nežádoucích rostlin, popř.náletů, ručně, odborným výběrem, dle cílové skladby, včetně naložení a odvozu části rostlin do 5 km</t>
  </si>
  <si>
    <t>218,00*15</t>
  </si>
  <si>
    <t>14</t>
  </si>
  <si>
    <t>183990023.R</t>
  </si>
  <si>
    <t>Střih trsů (ve 3. měsíci)</t>
  </si>
  <si>
    <t>435797442</t>
  </si>
  <si>
    <t>Poznámka k položce:_x000D_
Firemní položka._x000D_
Střih trsů (ve 3. měsíci)</t>
  </si>
  <si>
    <t>218,00*1</t>
  </si>
  <si>
    <t>15</t>
  </si>
  <si>
    <t>183990024.R</t>
  </si>
  <si>
    <t>-231652613</t>
  </si>
  <si>
    <t>Poznámka k položce:_x000D_
Firemní položka._x000D_
písek</t>
  </si>
  <si>
    <t>16</t>
  </si>
  <si>
    <t>183990025.R</t>
  </si>
  <si>
    <t>1328333222</t>
  </si>
  <si>
    <t>Poznámka k položce:_x000D_
Firemní položka._x000D_
v případě potřeby, dle aktuálního stavu (období sucha)</t>
  </si>
  <si>
    <t>17</t>
  </si>
  <si>
    <t>183990026.R</t>
  </si>
  <si>
    <t>Hnojení</t>
  </si>
  <si>
    <t>1804842479</t>
  </si>
  <si>
    <t>Poznámka k položce:_x000D_
Firemní položka._x000D_
speciální dlouhodobě působící hnojiva (na jaře) včetně materiálu</t>
  </si>
  <si>
    <t>18</t>
  </si>
  <si>
    <t>183990028.R</t>
  </si>
  <si>
    <t>Monitoring štípaného plůtku</t>
  </si>
  <si>
    <t>-930580528</t>
  </si>
  <si>
    <t>Poznámka k položce:_x000D_
Firemní položka._x000D_
v záhoně Z3 a Z4</t>
  </si>
  <si>
    <t>184-N</t>
  </si>
  <si>
    <t>Pnoucí dřeviny - následná péče</t>
  </si>
  <si>
    <t>19</t>
  </si>
  <si>
    <t>184990031.R</t>
  </si>
  <si>
    <t>-1923869960</t>
  </si>
  <si>
    <t>Poznámka k položce:_x000D_
Firemní položka._x000D_
v období přísušků bez srážek větším jak 3 týdny</t>
  </si>
  <si>
    <t>"2 x ročně"</t>
  </si>
  <si>
    <t>6,00*2</t>
  </si>
  <si>
    <t>20</t>
  </si>
  <si>
    <t>184990032.R</t>
  </si>
  <si>
    <t>105848191</t>
  </si>
  <si>
    <t>185-N</t>
  </si>
  <si>
    <t>Trávníky - následná péče</t>
  </si>
  <si>
    <t>185990041.R</t>
  </si>
  <si>
    <t>Vyhrabání trávníku/ odstranění stařiny</t>
  </si>
  <si>
    <t>1838068568</t>
  </si>
  <si>
    <t xml:space="preserve">Poznámka k položce:_x000D_
Firemní položka._x000D_
je uvažováno o vyhrabání celé plochy 1x zjara, s naložením a odvozem výhrabků do 5 km_x000D_
</t>
  </si>
  <si>
    <t>995,00*1</t>
  </si>
  <si>
    <t>22</t>
  </si>
  <si>
    <t>185990042.R</t>
  </si>
  <si>
    <t>778393986</t>
  </si>
  <si>
    <t>Poznámka k položce:_x000D_
Firemní položka._x000D_
je uvažováno o vyhrabání celé plochy  2x na podzim, ve vrstvě do 5 cm, s naložením a odvozem výhrabků</t>
  </si>
  <si>
    <t>995,00*2</t>
  </si>
  <si>
    <t>23</t>
  </si>
  <si>
    <t>185990043.R</t>
  </si>
  <si>
    <t>-655000469</t>
  </si>
  <si>
    <t>Poznámka k položce:_x000D_
Firemní položka._x000D_
vysbírání odpadků jednou týdně a případně vždy před kosením, včetně odvozu do 5 km, mimo vegetaci 1 x měsíčně</t>
  </si>
  <si>
    <t>995,00*32</t>
  </si>
  <si>
    <t>24</t>
  </si>
  <si>
    <t>185990044.R</t>
  </si>
  <si>
    <t>Kosení trávníku (od dubna do listopadu: 32 týdnů)</t>
  </si>
  <si>
    <t>-1047902337</t>
  </si>
  <si>
    <t>Poznámka k položce:_x000D_
Firemní položka._x000D_
1x týdně, dle ČSN 83 9051, včetně naložení a odvozu částí rostlin do 5 km</t>
  </si>
  <si>
    <t>25</t>
  </si>
  <si>
    <t>185990045.R</t>
  </si>
  <si>
    <t>Obnova trávníku</t>
  </si>
  <si>
    <t>-653979598</t>
  </si>
  <si>
    <t>Poznámka k položce:_x000D_
Firemní položka._x000D_
je uvažováno o obnově 15-20% plochy za uvedený rok, včetně materiálu</t>
  </si>
  <si>
    <t>"20 % ročně"</t>
  </si>
  <si>
    <t>995,00*0,20</t>
  </si>
  <si>
    <t>26</t>
  </si>
  <si>
    <t>185990046.R</t>
  </si>
  <si>
    <t>Zálivka v době sucha</t>
  </si>
  <si>
    <t>2001554100</t>
  </si>
  <si>
    <t>Poznámka k položce:_x000D_
Firemní položka._x000D_
zálivka v množství  15 l/m2, ručně, včetně vody a dovozu vody</t>
  </si>
  <si>
    <t>"20 x ročně"</t>
  </si>
  <si>
    <t>995,00*20</t>
  </si>
  <si>
    <t>186-N</t>
  </si>
  <si>
    <t>Louka - následná péče</t>
  </si>
  <si>
    <t>27</t>
  </si>
  <si>
    <t>186990051.R</t>
  </si>
  <si>
    <t>Vyhrabání louky</t>
  </si>
  <si>
    <t>149230066</t>
  </si>
  <si>
    <t>Poznámka k položce:_x000D_
Firemní položka._x000D_
je uvažováno o vyhrabání celé plochy 1x zjara,  s naložením a odvozem výhrabků do 5 km</t>
  </si>
  <si>
    <t>1095,00*1</t>
  </si>
  <si>
    <t>28</t>
  </si>
  <si>
    <t>186990052.R</t>
  </si>
  <si>
    <t>-311063928</t>
  </si>
  <si>
    <t xml:space="preserve">Poznámka k položce:_x000D_
Firemní položka._x000D_
je uvažováno o vyhrabání celé plochy  2x na podzim, ve vrstvě do 50mm, s naložením a odvozem výhrabků do 5 km_x000D_
</t>
  </si>
  <si>
    <t>1095,00*2</t>
  </si>
  <si>
    <t>29</t>
  </si>
  <si>
    <t>186990053.R</t>
  </si>
  <si>
    <t>536422805</t>
  </si>
  <si>
    <t>Poznámka k položce:_x000D_
Firemní položka._x000D_
vysbírání odpadků v době  vegetace 1x za týden vždy před kosením, mimo vegetaci 1x měsíčně, s odvozem do 5 km</t>
  </si>
  <si>
    <t>1095,00*32</t>
  </si>
  <si>
    <t>30</t>
  </si>
  <si>
    <t>186990054.R</t>
  </si>
  <si>
    <t>83656923</t>
  </si>
  <si>
    <t>Poznámka k položce:_x000D_
Firemní položka._x000D_
2x ročně, včetně naložení a odvozu částí rostlin do 5 km</t>
  </si>
  <si>
    <t>1095,00*3</t>
  </si>
  <si>
    <t>31</t>
  </si>
  <si>
    <t>186990055.R</t>
  </si>
  <si>
    <t>Obnova louky</t>
  </si>
  <si>
    <t>-521462537</t>
  </si>
  <si>
    <t>Poznámka k položce:_x000D_
Firemní položka._x000D_
je uvažováno o obnově 10% plochy v prvních 3 letech, včetně materiálu</t>
  </si>
  <si>
    <t>1095,00*0,1</t>
  </si>
  <si>
    <t>187-N</t>
  </si>
  <si>
    <t>Rozchodníkový koberec - následná péče</t>
  </si>
  <si>
    <t>32</t>
  </si>
  <si>
    <t>187990061.R</t>
  </si>
  <si>
    <t>140727454</t>
  </si>
  <si>
    <t>52,00*2</t>
  </si>
  <si>
    <t>33</t>
  </si>
  <si>
    <t>187990062.R</t>
  </si>
  <si>
    <t>-1593100727</t>
  </si>
  <si>
    <t>SO 810-2 - Následná péče o výsadbu - 2.rok</t>
  </si>
  <si>
    <t>2089700404</t>
  </si>
  <si>
    <t>794538593</t>
  </si>
  <si>
    <t>797646942</t>
  </si>
  <si>
    <t>"10 x ročně"</t>
  </si>
  <si>
    <t>10*53</t>
  </si>
  <si>
    <t>-1957099283</t>
  </si>
  <si>
    <t>-1365767962</t>
  </si>
  <si>
    <t>1711546823</t>
  </si>
  <si>
    <t>181990010.R</t>
  </si>
  <si>
    <t>Dosadba stromů</t>
  </si>
  <si>
    <t>-1498240775</t>
  </si>
  <si>
    <t>Poznámka k položce:_x000D_
Firemní položka._x000D_
je uvažováno o obnově 10% stomů v 2. a 5. roce, vč.materiálu</t>
  </si>
  <si>
    <t>1*0,10</t>
  </si>
  <si>
    <t>1583129133</t>
  </si>
  <si>
    <t>612786940</t>
  </si>
  <si>
    <t>182990014.R</t>
  </si>
  <si>
    <t>Dosadba uhynulých rostlin</t>
  </si>
  <si>
    <t>-1206167747</t>
  </si>
  <si>
    <t>Poznámka k položce:_x000D_
Firemní položka._x000D_
je uvažováno o obnově 10% rostlin v plošných keřových výsadbách v 2. a 5. roce, vč.materiálu</t>
  </si>
  <si>
    <t>295,00*0,1</t>
  </si>
  <si>
    <t>822966716</t>
  </si>
  <si>
    <t>-1819010014</t>
  </si>
  <si>
    <t>472097174</t>
  </si>
  <si>
    <t>SO 810-3 - Následná péče o výsadbu - 3.rok</t>
  </si>
  <si>
    <t>941472578</t>
  </si>
  <si>
    <t>371580642</t>
  </si>
  <si>
    <t>-1722448469</t>
  </si>
  <si>
    <t>181990004.R</t>
  </si>
  <si>
    <t>Zdravotní řez</t>
  </si>
  <si>
    <t>1828532897</t>
  </si>
  <si>
    <t>Poznámka k položce:_x000D_
Firemní položka._x000D_
drobné úpravy v koruně, případné odstranění planých částí, odstranění suchých částí, s naložením a odvozem částí rostlin, ČSN 83 9051, mimo řez při výsadbě</t>
  </si>
  <si>
    <t>181990005.R</t>
  </si>
  <si>
    <t>Výchovný řez, s odstraněním a odvozem částí rostlin</t>
  </si>
  <si>
    <t>-1886526685</t>
  </si>
  <si>
    <t>Poznámka k položce:_x000D_
Firemní položka._x000D_
je uvažováno  s řezem všech  listnatých  stromů 1x za rok</t>
  </si>
  <si>
    <t>-446028352</t>
  </si>
  <si>
    <t>-1341407504</t>
  </si>
  <si>
    <t>487032526</t>
  </si>
  <si>
    <t>1786907872</t>
  </si>
  <si>
    <t>-1225228174</t>
  </si>
  <si>
    <t>295,00*10</t>
  </si>
  <si>
    <t>182990013.R</t>
  </si>
  <si>
    <t>Udržovací a výchovný řez, s odstraněním a odvozem částí rostlin</t>
  </si>
  <si>
    <t>1584237660</t>
  </si>
  <si>
    <t>Poznámka k položce:_x000D_
Firemní položka._x000D_
je uvažováno s řezem nadzemní části keřů 1x za rok</t>
  </si>
  <si>
    <t>-1151746783</t>
  </si>
  <si>
    <t>1833107084</t>
  </si>
  <si>
    <t>-167556273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</si>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</sst>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6" fillId="0" borderId="1" xfId="0" applyFont="1" applyBorder="1" applyAlignment="1">
      <alignment vertical="top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49" fontId="46" fillId="0" borderId="1" xfId="0" applyNumberFormat="1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center" vertical="center"/>
    </xf>
    <xf numFmtId="4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workbookViewId="0">
      <selection activeCell="A26" sqref="A26:XFD26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82"/>
      <c r="AS2" s="282"/>
      <c r="AT2" s="282"/>
      <c r="AU2" s="282"/>
      <c r="AV2" s="282"/>
      <c r="AW2" s="282"/>
      <c r="AX2" s="282"/>
      <c r="AY2" s="282"/>
      <c r="AZ2" s="282"/>
      <c r="BA2" s="282"/>
      <c r="BB2" s="282"/>
      <c r="BC2" s="282"/>
      <c r="BD2" s="282"/>
      <c r="BE2" s="282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81" t="s">
        <v>14</v>
      </c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282"/>
      <c r="AI5" s="282"/>
      <c r="AJ5" s="282"/>
      <c r="AK5" s="282"/>
      <c r="AL5" s="282"/>
      <c r="AM5" s="282"/>
      <c r="AN5" s="282"/>
      <c r="AO5" s="282"/>
      <c r="AR5" s="20"/>
      <c r="BE5" s="278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83" t="s">
        <v>17</v>
      </c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82"/>
      <c r="AI6" s="282"/>
      <c r="AJ6" s="282"/>
      <c r="AK6" s="282"/>
      <c r="AL6" s="282"/>
      <c r="AM6" s="282"/>
      <c r="AN6" s="282"/>
      <c r="AO6" s="282"/>
      <c r="AR6" s="20"/>
      <c r="BE6" s="279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79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79"/>
      <c r="BS8" s="17" t="s">
        <v>6</v>
      </c>
    </row>
    <row r="9" spans="1:74" ht="14.45" customHeight="1">
      <c r="B9" s="20"/>
      <c r="AR9" s="20"/>
      <c r="BE9" s="279"/>
      <c r="BS9" s="17" t="s">
        <v>6</v>
      </c>
    </row>
    <row r="10" spans="1:74" ht="12" customHeight="1">
      <c r="B10" s="20"/>
      <c r="D10" s="27" t="s">
        <v>25</v>
      </c>
      <c r="AK10" s="27" t="s">
        <v>26</v>
      </c>
      <c r="AN10" s="25" t="s">
        <v>27</v>
      </c>
      <c r="AR10" s="20"/>
      <c r="BE10" s="279"/>
      <c r="BS10" s="17" t="s">
        <v>6</v>
      </c>
    </row>
    <row r="11" spans="1:74" ht="18.399999999999999" customHeight="1">
      <c r="B11" s="20"/>
      <c r="E11" s="25" t="s">
        <v>28</v>
      </c>
      <c r="AK11" s="27" t="s">
        <v>29</v>
      </c>
      <c r="AN11" s="25" t="s">
        <v>30</v>
      </c>
      <c r="AR11" s="20"/>
      <c r="BE11" s="279"/>
      <c r="BS11" s="17" t="s">
        <v>6</v>
      </c>
    </row>
    <row r="12" spans="1:74" ht="6.95" customHeight="1">
      <c r="B12" s="20"/>
      <c r="AR12" s="20"/>
      <c r="BE12" s="279"/>
      <c r="BS12" s="17" t="s">
        <v>6</v>
      </c>
    </row>
    <row r="13" spans="1:74" ht="12" customHeight="1">
      <c r="B13" s="20"/>
      <c r="D13" s="27" t="s">
        <v>31</v>
      </c>
      <c r="AK13" s="27" t="s">
        <v>26</v>
      </c>
      <c r="AN13" s="29" t="s">
        <v>32</v>
      </c>
      <c r="AR13" s="20"/>
      <c r="BE13" s="279"/>
      <c r="BS13" s="17" t="s">
        <v>6</v>
      </c>
    </row>
    <row r="14" spans="1:74" ht="12.75">
      <c r="B14" s="20"/>
      <c r="E14" s="284" t="s">
        <v>32</v>
      </c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27" t="s">
        <v>29</v>
      </c>
      <c r="AN14" s="29" t="s">
        <v>32</v>
      </c>
      <c r="AR14" s="20"/>
      <c r="BE14" s="279"/>
      <c r="BS14" s="17" t="s">
        <v>6</v>
      </c>
    </row>
    <row r="15" spans="1:74" ht="6.95" customHeight="1">
      <c r="B15" s="20"/>
      <c r="AR15" s="20"/>
      <c r="BE15" s="279"/>
      <c r="BS15" s="17" t="s">
        <v>4</v>
      </c>
    </row>
    <row r="16" spans="1:74" ht="12" customHeight="1">
      <c r="B16" s="20"/>
      <c r="D16" s="27" t="s">
        <v>33</v>
      </c>
      <c r="AK16" s="27" t="s">
        <v>26</v>
      </c>
      <c r="AN16" s="25" t="s">
        <v>34</v>
      </c>
      <c r="AR16" s="20"/>
      <c r="BE16" s="279"/>
      <c r="BS16" s="17" t="s">
        <v>4</v>
      </c>
    </row>
    <row r="17" spans="2:71" ht="18.399999999999999" customHeight="1">
      <c r="B17" s="20"/>
      <c r="E17" s="25" t="s">
        <v>35</v>
      </c>
      <c r="AK17" s="27" t="s">
        <v>29</v>
      </c>
      <c r="AN17" s="25" t="s">
        <v>36</v>
      </c>
      <c r="AR17" s="20"/>
      <c r="BE17" s="279"/>
      <c r="BS17" s="17" t="s">
        <v>37</v>
      </c>
    </row>
    <row r="18" spans="2:71" ht="6.95" customHeight="1">
      <c r="B18" s="20"/>
      <c r="AR18" s="20"/>
      <c r="BE18" s="279"/>
      <c r="BS18" s="17" t="s">
        <v>6</v>
      </c>
    </row>
    <row r="19" spans="2:71" ht="12" customHeight="1">
      <c r="B19" s="20"/>
      <c r="D19" s="27" t="s">
        <v>38</v>
      </c>
      <c r="AK19" s="27" t="s">
        <v>26</v>
      </c>
      <c r="AN19" s="25" t="s">
        <v>19</v>
      </c>
      <c r="AR19" s="20"/>
      <c r="BE19" s="279"/>
      <c r="BS19" s="17" t="s">
        <v>6</v>
      </c>
    </row>
    <row r="20" spans="2:71" ht="18.399999999999999" customHeight="1">
      <c r="B20" s="20"/>
      <c r="E20" s="25" t="s">
        <v>39</v>
      </c>
      <c r="AK20" s="27" t="s">
        <v>29</v>
      </c>
      <c r="AN20" s="25" t="s">
        <v>19</v>
      </c>
      <c r="AR20" s="20"/>
      <c r="BE20" s="279"/>
      <c r="BS20" s="17" t="s">
        <v>4</v>
      </c>
    </row>
    <row r="21" spans="2:71" ht="6.95" customHeight="1">
      <c r="B21" s="20"/>
      <c r="AR21" s="20"/>
      <c r="BE21" s="279"/>
    </row>
    <row r="22" spans="2:71" ht="12" customHeight="1">
      <c r="B22" s="20"/>
      <c r="D22" s="27" t="s">
        <v>40</v>
      </c>
      <c r="AR22" s="20"/>
      <c r="BE22" s="279"/>
    </row>
    <row r="23" spans="2:71" ht="54" customHeight="1">
      <c r="B23" s="20"/>
      <c r="E23" s="286" t="s">
        <v>41</v>
      </c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R23" s="20"/>
      <c r="BE23" s="279"/>
    </row>
    <row r="24" spans="2:71" ht="6.95" customHeight="1">
      <c r="B24" s="20"/>
      <c r="AR24" s="20"/>
      <c r="BE24" s="279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79"/>
    </row>
    <row r="26" spans="2:71" s="1" customFormat="1" ht="20.100000000000001" customHeight="1">
      <c r="B26" s="32"/>
      <c r="D26" s="33" t="s">
        <v>42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87">
        <f>ROUND(AG54,2)</f>
        <v>0</v>
      </c>
      <c r="AL26" s="288"/>
      <c r="AM26" s="288"/>
      <c r="AN26" s="288"/>
      <c r="AO26" s="288"/>
      <c r="AR26" s="32"/>
      <c r="BE26" s="279"/>
    </row>
    <row r="27" spans="2:71" s="1" customFormat="1" ht="6.95" customHeight="1">
      <c r="B27" s="32"/>
      <c r="AR27" s="32"/>
      <c r="BE27" s="279"/>
    </row>
    <row r="28" spans="2:71" s="1" customFormat="1" ht="12.75">
      <c r="B28" s="32"/>
      <c r="L28" s="289" t="s">
        <v>43</v>
      </c>
      <c r="M28" s="289"/>
      <c r="N28" s="289"/>
      <c r="O28" s="289"/>
      <c r="P28" s="289"/>
      <c r="W28" s="289" t="s">
        <v>44</v>
      </c>
      <c r="X28" s="289"/>
      <c r="Y28" s="289"/>
      <c r="Z28" s="289"/>
      <c r="AA28" s="289"/>
      <c r="AB28" s="289"/>
      <c r="AC28" s="289"/>
      <c r="AD28" s="289"/>
      <c r="AE28" s="289"/>
      <c r="AK28" s="289" t="s">
        <v>45</v>
      </c>
      <c r="AL28" s="289"/>
      <c r="AM28" s="289"/>
      <c r="AN28" s="289"/>
      <c r="AO28" s="289"/>
      <c r="AR28" s="32"/>
      <c r="BE28" s="279"/>
    </row>
    <row r="29" spans="2:71" s="2" customFormat="1" ht="14.45" customHeight="1">
      <c r="B29" s="36"/>
      <c r="D29" s="27" t="s">
        <v>46</v>
      </c>
      <c r="F29" s="27" t="s">
        <v>47</v>
      </c>
      <c r="L29" s="292">
        <v>0.21</v>
      </c>
      <c r="M29" s="291"/>
      <c r="N29" s="291"/>
      <c r="O29" s="291"/>
      <c r="P29" s="291"/>
      <c r="W29" s="290">
        <f>ROUND(AZ54, 2)</f>
        <v>0</v>
      </c>
      <c r="X29" s="291"/>
      <c r="Y29" s="291"/>
      <c r="Z29" s="291"/>
      <c r="AA29" s="291"/>
      <c r="AB29" s="291"/>
      <c r="AC29" s="291"/>
      <c r="AD29" s="291"/>
      <c r="AE29" s="291"/>
      <c r="AK29" s="290">
        <f>ROUND(AV54, 2)</f>
        <v>0</v>
      </c>
      <c r="AL29" s="291"/>
      <c r="AM29" s="291"/>
      <c r="AN29" s="291"/>
      <c r="AO29" s="291"/>
      <c r="AR29" s="36"/>
      <c r="BE29" s="280"/>
    </row>
    <row r="30" spans="2:71" s="2" customFormat="1" ht="14.45" customHeight="1">
      <c r="B30" s="36"/>
      <c r="F30" s="27" t="s">
        <v>48</v>
      </c>
      <c r="L30" s="292">
        <v>0.12</v>
      </c>
      <c r="M30" s="291"/>
      <c r="N30" s="291"/>
      <c r="O30" s="291"/>
      <c r="P30" s="291"/>
      <c r="W30" s="290">
        <f>ROUND(BA54, 2)</f>
        <v>0</v>
      </c>
      <c r="X30" s="291"/>
      <c r="Y30" s="291"/>
      <c r="Z30" s="291"/>
      <c r="AA30" s="291"/>
      <c r="AB30" s="291"/>
      <c r="AC30" s="291"/>
      <c r="AD30" s="291"/>
      <c r="AE30" s="291"/>
      <c r="AK30" s="290">
        <f>ROUND(AW54, 2)</f>
        <v>0</v>
      </c>
      <c r="AL30" s="291"/>
      <c r="AM30" s="291"/>
      <c r="AN30" s="291"/>
      <c r="AO30" s="291"/>
      <c r="AR30" s="36"/>
      <c r="BE30" s="280"/>
    </row>
    <row r="31" spans="2:71" s="2" customFormat="1" ht="14.45" hidden="1" customHeight="1">
      <c r="B31" s="36"/>
      <c r="F31" s="27" t="s">
        <v>49</v>
      </c>
      <c r="L31" s="292">
        <v>0.21</v>
      </c>
      <c r="M31" s="291"/>
      <c r="N31" s="291"/>
      <c r="O31" s="291"/>
      <c r="P31" s="291"/>
      <c r="W31" s="290">
        <f>ROUND(BB54, 2)</f>
        <v>0</v>
      </c>
      <c r="X31" s="291"/>
      <c r="Y31" s="291"/>
      <c r="Z31" s="291"/>
      <c r="AA31" s="291"/>
      <c r="AB31" s="291"/>
      <c r="AC31" s="291"/>
      <c r="AD31" s="291"/>
      <c r="AE31" s="291"/>
      <c r="AK31" s="290">
        <v>0</v>
      </c>
      <c r="AL31" s="291"/>
      <c r="AM31" s="291"/>
      <c r="AN31" s="291"/>
      <c r="AO31" s="291"/>
      <c r="AR31" s="36"/>
      <c r="BE31" s="280"/>
    </row>
    <row r="32" spans="2:71" s="2" customFormat="1" ht="14.45" hidden="1" customHeight="1">
      <c r="B32" s="36"/>
      <c r="F32" s="27" t="s">
        <v>50</v>
      </c>
      <c r="L32" s="292">
        <v>0.12</v>
      </c>
      <c r="M32" s="291"/>
      <c r="N32" s="291"/>
      <c r="O32" s="291"/>
      <c r="P32" s="291"/>
      <c r="W32" s="290">
        <f>ROUND(BC54, 2)</f>
        <v>0</v>
      </c>
      <c r="X32" s="291"/>
      <c r="Y32" s="291"/>
      <c r="Z32" s="291"/>
      <c r="AA32" s="291"/>
      <c r="AB32" s="291"/>
      <c r="AC32" s="291"/>
      <c r="AD32" s="291"/>
      <c r="AE32" s="291"/>
      <c r="AK32" s="290">
        <v>0</v>
      </c>
      <c r="AL32" s="291"/>
      <c r="AM32" s="291"/>
      <c r="AN32" s="291"/>
      <c r="AO32" s="291"/>
      <c r="AR32" s="36"/>
      <c r="BE32" s="280"/>
    </row>
    <row r="33" spans="2:44" s="2" customFormat="1" ht="14.45" hidden="1" customHeight="1">
      <c r="B33" s="36"/>
      <c r="F33" s="27" t="s">
        <v>51</v>
      </c>
      <c r="L33" s="292">
        <v>0</v>
      </c>
      <c r="M33" s="291"/>
      <c r="N33" s="291"/>
      <c r="O33" s="291"/>
      <c r="P33" s="291"/>
      <c r="W33" s="290">
        <f>ROUND(BD54, 2)</f>
        <v>0</v>
      </c>
      <c r="X33" s="291"/>
      <c r="Y33" s="291"/>
      <c r="Z33" s="291"/>
      <c r="AA33" s="291"/>
      <c r="AB33" s="291"/>
      <c r="AC33" s="291"/>
      <c r="AD33" s="291"/>
      <c r="AE33" s="291"/>
      <c r="AK33" s="290">
        <v>0</v>
      </c>
      <c r="AL33" s="291"/>
      <c r="AM33" s="291"/>
      <c r="AN33" s="291"/>
      <c r="AO33" s="291"/>
      <c r="AR33" s="36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7"/>
      <c r="D35" s="38" t="s">
        <v>52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53</v>
      </c>
      <c r="U35" s="39"/>
      <c r="V35" s="39"/>
      <c r="W35" s="39"/>
      <c r="X35" s="296" t="s">
        <v>54</v>
      </c>
      <c r="Y35" s="294"/>
      <c r="Z35" s="294"/>
      <c r="AA35" s="294"/>
      <c r="AB35" s="294"/>
      <c r="AC35" s="39"/>
      <c r="AD35" s="39"/>
      <c r="AE35" s="39"/>
      <c r="AF35" s="39"/>
      <c r="AG35" s="39"/>
      <c r="AH35" s="39"/>
      <c r="AI35" s="39"/>
      <c r="AJ35" s="39"/>
      <c r="AK35" s="293">
        <f>SUM(AK26:AK33)</f>
        <v>0</v>
      </c>
      <c r="AL35" s="294"/>
      <c r="AM35" s="294"/>
      <c r="AN35" s="294"/>
      <c r="AO35" s="295"/>
      <c r="AP35" s="37"/>
      <c r="AQ35" s="37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>
      <c r="B42" s="32"/>
      <c r="C42" s="21" t="s">
        <v>55</v>
      </c>
      <c r="AR42" s="32"/>
    </row>
    <row r="43" spans="2:44" s="1" customFormat="1" ht="6.95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1035-25/3VUNP-U</v>
      </c>
      <c r="AR44" s="45"/>
    </row>
    <row r="45" spans="2:44" s="4" customFormat="1" ht="36.950000000000003" customHeight="1">
      <c r="B45" s="46"/>
      <c r="C45" s="47" t="s">
        <v>16</v>
      </c>
      <c r="L45" s="256" t="str">
        <f>K6</f>
        <v>Dětské dopravní hřiště Šumperk - SO 800 Vegetační úpravy - následná péče</v>
      </c>
      <c r="M45" s="257"/>
      <c r="N45" s="257"/>
      <c r="O45" s="257"/>
      <c r="P45" s="257"/>
      <c r="Q45" s="257"/>
      <c r="R45" s="257"/>
      <c r="S45" s="257"/>
      <c r="T45" s="257"/>
      <c r="U45" s="257"/>
      <c r="V45" s="257"/>
      <c r="W45" s="257"/>
      <c r="X45" s="257"/>
      <c r="Y45" s="257"/>
      <c r="Z45" s="257"/>
      <c r="AA45" s="257"/>
      <c r="AB45" s="257"/>
      <c r="AC45" s="257"/>
      <c r="AD45" s="257"/>
      <c r="AE45" s="257"/>
      <c r="AF45" s="257"/>
      <c r="AG45" s="257"/>
      <c r="AH45" s="257"/>
      <c r="AI45" s="257"/>
      <c r="AJ45" s="257"/>
      <c r="AK45" s="257"/>
      <c r="AL45" s="257"/>
      <c r="AM45" s="257"/>
      <c r="AN45" s="257"/>
      <c r="AO45" s="257"/>
      <c r="AR45" s="46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>k.ú. Šumperk</v>
      </c>
      <c r="AI47" s="27" t="s">
        <v>23</v>
      </c>
      <c r="AM47" s="258" t="str">
        <f>IF(AN8= "","",AN8)</f>
        <v>21. 8. 2025</v>
      </c>
      <c r="AN47" s="258"/>
      <c r="AR47" s="32"/>
    </row>
    <row r="48" spans="2:44" s="1" customFormat="1" ht="6.95" customHeight="1">
      <c r="B48" s="32"/>
      <c r="AR48" s="32"/>
    </row>
    <row r="49" spans="1:91" s="1" customFormat="1" ht="15.2" customHeight="1">
      <c r="B49" s="32"/>
      <c r="C49" s="27" t="s">
        <v>25</v>
      </c>
      <c r="L49" s="3" t="str">
        <f>IF(E11= "","",E11)</f>
        <v>Město Šumperk</v>
      </c>
      <c r="AI49" s="27" t="s">
        <v>33</v>
      </c>
      <c r="AM49" s="263" t="str">
        <f>IF(E17="","",E17)</f>
        <v>Cekr CZ s.r.o.</v>
      </c>
      <c r="AN49" s="264"/>
      <c r="AO49" s="264"/>
      <c r="AP49" s="264"/>
      <c r="AR49" s="32"/>
      <c r="AS49" s="259" t="s">
        <v>56</v>
      </c>
      <c r="AT49" s="260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25.7" customHeight="1">
      <c r="B50" s="32"/>
      <c r="C50" s="27" t="s">
        <v>31</v>
      </c>
      <c r="L50" s="3" t="str">
        <f>IF(E14= "Vyplň údaj","",E14)</f>
        <v/>
      </c>
      <c r="AI50" s="27" t="s">
        <v>38</v>
      </c>
      <c r="AM50" s="263" t="str">
        <f>IF(E20="","",E20)</f>
        <v>Ateliér Máj, Ing. Svorová, Ing. Zuntychová</v>
      </c>
      <c r="AN50" s="264"/>
      <c r="AO50" s="264"/>
      <c r="AP50" s="264"/>
      <c r="AR50" s="32"/>
      <c r="AS50" s="261"/>
      <c r="AT50" s="262"/>
      <c r="BD50" s="53"/>
    </row>
    <row r="51" spans="1:91" s="1" customFormat="1" ht="10.9" customHeight="1">
      <c r="B51" s="32"/>
      <c r="AR51" s="32"/>
      <c r="AS51" s="261"/>
      <c r="AT51" s="262"/>
      <c r="BD51" s="53"/>
    </row>
    <row r="52" spans="1:91" s="1" customFormat="1" ht="29.25" customHeight="1">
      <c r="B52" s="32"/>
      <c r="C52" s="265" t="s">
        <v>57</v>
      </c>
      <c r="D52" s="266"/>
      <c r="E52" s="266"/>
      <c r="F52" s="266"/>
      <c r="G52" s="266"/>
      <c r="H52" s="54"/>
      <c r="I52" s="268" t="s">
        <v>58</v>
      </c>
      <c r="J52" s="266"/>
      <c r="K52" s="266"/>
      <c r="L52" s="266"/>
      <c r="M52" s="266"/>
      <c r="N52" s="266"/>
      <c r="O52" s="266"/>
      <c r="P52" s="266"/>
      <c r="Q52" s="266"/>
      <c r="R52" s="266"/>
      <c r="S52" s="266"/>
      <c r="T52" s="266"/>
      <c r="U52" s="266"/>
      <c r="V52" s="266"/>
      <c r="W52" s="266"/>
      <c r="X52" s="266"/>
      <c r="Y52" s="266"/>
      <c r="Z52" s="266"/>
      <c r="AA52" s="266"/>
      <c r="AB52" s="266"/>
      <c r="AC52" s="266"/>
      <c r="AD52" s="266"/>
      <c r="AE52" s="266"/>
      <c r="AF52" s="266"/>
      <c r="AG52" s="267" t="s">
        <v>59</v>
      </c>
      <c r="AH52" s="266"/>
      <c r="AI52" s="266"/>
      <c r="AJ52" s="266"/>
      <c r="AK52" s="266"/>
      <c r="AL52" s="266"/>
      <c r="AM52" s="266"/>
      <c r="AN52" s="268" t="s">
        <v>60</v>
      </c>
      <c r="AO52" s="266"/>
      <c r="AP52" s="266"/>
      <c r="AQ52" s="55" t="s">
        <v>61</v>
      </c>
      <c r="AR52" s="32"/>
      <c r="AS52" s="56" t="s">
        <v>62</v>
      </c>
      <c r="AT52" s="57" t="s">
        <v>63</v>
      </c>
      <c r="AU52" s="57" t="s">
        <v>64</v>
      </c>
      <c r="AV52" s="57" t="s">
        <v>65</v>
      </c>
      <c r="AW52" s="57" t="s">
        <v>66</v>
      </c>
      <c r="AX52" s="57" t="s">
        <v>67</v>
      </c>
      <c r="AY52" s="57" t="s">
        <v>68</v>
      </c>
      <c r="AZ52" s="57" t="s">
        <v>69</v>
      </c>
      <c r="BA52" s="57" t="s">
        <v>70</v>
      </c>
      <c r="BB52" s="57" t="s">
        <v>71</v>
      </c>
      <c r="BC52" s="57" t="s">
        <v>72</v>
      </c>
      <c r="BD52" s="58" t="s">
        <v>73</v>
      </c>
    </row>
    <row r="53" spans="1:91" s="1" customFormat="1" ht="10.9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50000000000003" customHeight="1">
      <c r="B54" s="60"/>
      <c r="C54" s="61" t="s">
        <v>74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76">
        <f>ROUND(AG55,2)</f>
        <v>0</v>
      </c>
      <c r="AH54" s="276"/>
      <c r="AI54" s="276"/>
      <c r="AJ54" s="276"/>
      <c r="AK54" s="276"/>
      <c r="AL54" s="276"/>
      <c r="AM54" s="276"/>
      <c r="AN54" s="277">
        <f>SUM(AG54,AT54)</f>
        <v>0</v>
      </c>
      <c r="AO54" s="277"/>
      <c r="AP54" s="277"/>
      <c r="AQ54" s="64" t="s">
        <v>19</v>
      </c>
      <c r="AR54" s="60"/>
      <c r="AS54" s="65">
        <f>ROUND(AS55,2)</f>
        <v>0</v>
      </c>
      <c r="AT54" s="66">
        <f>ROUND(SUM(AV54:AW54),2)</f>
        <v>0</v>
      </c>
      <c r="AU54" s="67">
        <f>ROUND(AU55,5)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ROUND(AZ55,2)</f>
        <v>0</v>
      </c>
      <c r="BA54" s="66">
        <f>ROUND(BA55,2)</f>
        <v>0</v>
      </c>
      <c r="BB54" s="66">
        <f>ROUND(BB55,2)</f>
        <v>0</v>
      </c>
      <c r="BC54" s="66">
        <f>ROUND(BC55,2)</f>
        <v>0</v>
      </c>
      <c r="BD54" s="68">
        <f>ROUND(BD55,2)</f>
        <v>0</v>
      </c>
      <c r="BS54" s="69" t="s">
        <v>75</v>
      </c>
      <c r="BT54" s="69" t="s">
        <v>76</v>
      </c>
      <c r="BU54" s="70" t="s">
        <v>77</v>
      </c>
      <c r="BV54" s="69" t="s">
        <v>78</v>
      </c>
      <c r="BW54" s="69" t="s">
        <v>5</v>
      </c>
      <c r="BX54" s="69" t="s">
        <v>79</v>
      </c>
      <c r="CL54" s="69" t="s">
        <v>19</v>
      </c>
    </row>
    <row r="55" spans="1:91" s="6" customFormat="1" ht="16.5" customHeight="1">
      <c r="B55" s="71"/>
      <c r="C55" s="72"/>
      <c r="D55" s="272" t="s">
        <v>80</v>
      </c>
      <c r="E55" s="272"/>
      <c r="F55" s="272"/>
      <c r="G55" s="272"/>
      <c r="H55" s="272"/>
      <c r="I55" s="73"/>
      <c r="J55" s="272" t="s">
        <v>81</v>
      </c>
      <c r="K55" s="272"/>
      <c r="L55" s="272"/>
      <c r="M55" s="272"/>
      <c r="N55" s="272"/>
      <c r="O55" s="272"/>
      <c r="P55" s="272"/>
      <c r="Q55" s="272"/>
      <c r="R55" s="272"/>
      <c r="S55" s="272"/>
      <c r="T55" s="272"/>
      <c r="U55" s="272"/>
      <c r="V55" s="272"/>
      <c r="W55" s="272"/>
      <c r="X55" s="272"/>
      <c r="Y55" s="272"/>
      <c r="Z55" s="272"/>
      <c r="AA55" s="272"/>
      <c r="AB55" s="272"/>
      <c r="AC55" s="272"/>
      <c r="AD55" s="272"/>
      <c r="AE55" s="272"/>
      <c r="AF55" s="272"/>
      <c r="AG55" s="269">
        <f>ROUND(SUM(AG56:AG58),2)</f>
        <v>0</v>
      </c>
      <c r="AH55" s="270"/>
      <c r="AI55" s="270"/>
      <c r="AJ55" s="270"/>
      <c r="AK55" s="270"/>
      <c r="AL55" s="270"/>
      <c r="AM55" s="270"/>
      <c r="AN55" s="271">
        <f>SUM(AG55,AT55)</f>
        <v>0</v>
      </c>
      <c r="AO55" s="270"/>
      <c r="AP55" s="270"/>
      <c r="AQ55" s="74" t="s">
        <v>82</v>
      </c>
      <c r="AR55" s="71"/>
      <c r="AS55" s="75">
        <f>ROUND(SUM(AS56:AS58),2)</f>
        <v>0</v>
      </c>
      <c r="AT55" s="76">
        <f>ROUND(SUM(AV55:AW55),2)</f>
        <v>0</v>
      </c>
      <c r="AU55" s="77">
        <f>ROUND(SUM(AU56:AU58),5)</f>
        <v>0</v>
      </c>
      <c r="AV55" s="76">
        <f>ROUND(AZ55*L29,2)</f>
        <v>0</v>
      </c>
      <c r="AW55" s="76">
        <f>ROUND(BA55*L30,2)</f>
        <v>0</v>
      </c>
      <c r="AX55" s="76">
        <f>ROUND(BB55*L29,2)</f>
        <v>0</v>
      </c>
      <c r="AY55" s="76">
        <f>ROUND(BC55*L30,2)</f>
        <v>0</v>
      </c>
      <c r="AZ55" s="76">
        <f>ROUND(SUM(AZ56:AZ58),2)</f>
        <v>0</v>
      </c>
      <c r="BA55" s="76">
        <f>ROUND(SUM(BA56:BA58),2)</f>
        <v>0</v>
      </c>
      <c r="BB55" s="76">
        <f>ROUND(SUM(BB56:BB58),2)</f>
        <v>0</v>
      </c>
      <c r="BC55" s="76">
        <f>ROUND(SUM(BC56:BC58),2)</f>
        <v>0</v>
      </c>
      <c r="BD55" s="78">
        <f>ROUND(SUM(BD56:BD58),2)</f>
        <v>0</v>
      </c>
      <c r="BS55" s="79" t="s">
        <v>75</v>
      </c>
      <c r="BT55" s="79" t="s">
        <v>83</v>
      </c>
      <c r="BU55" s="79" t="s">
        <v>77</v>
      </c>
      <c r="BV55" s="79" t="s">
        <v>78</v>
      </c>
      <c r="BW55" s="79" t="s">
        <v>84</v>
      </c>
      <c r="BX55" s="79" t="s">
        <v>5</v>
      </c>
      <c r="CL55" s="79" t="s">
        <v>19</v>
      </c>
      <c r="CM55" s="79" t="s">
        <v>85</v>
      </c>
    </row>
    <row r="56" spans="1:91" s="3" customFormat="1" ht="23.25" customHeight="1">
      <c r="A56" s="80" t="s">
        <v>86</v>
      </c>
      <c r="B56" s="45"/>
      <c r="C56" s="9"/>
      <c r="D56" s="9"/>
      <c r="E56" s="275" t="s">
        <v>87</v>
      </c>
      <c r="F56" s="275"/>
      <c r="G56" s="275"/>
      <c r="H56" s="275"/>
      <c r="I56" s="275"/>
      <c r="J56" s="9"/>
      <c r="K56" s="275" t="s">
        <v>88</v>
      </c>
      <c r="L56" s="275"/>
      <c r="M56" s="275"/>
      <c r="N56" s="275"/>
      <c r="O56" s="275"/>
      <c r="P56" s="275"/>
      <c r="Q56" s="275"/>
      <c r="R56" s="275"/>
      <c r="S56" s="275"/>
      <c r="T56" s="275"/>
      <c r="U56" s="275"/>
      <c r="V56" s="275"/>
      <c r="W56" s="275"/>
      <c r="X56" s="275"/>
      <c r="Y56" s="275"/>
      <c r="Z56" s="275"/>
      <c r="AA56" s="275"/>
      <c r="AB56" s="275"/>
      <c r="AC56" s="275"/>
      <c r="AD56" s="275"/>
      <c r="AE56" s="275"/>
      <c r="AF56" s="275"/>
      <c r="AG56" s="273">
        <f>'SO 810-1 - Následná péče ...'!J32</f>
        <v>0</v>
      </c>
      <c r="AH56" s="274"/>
      <c r="AI56" s="274"/>
      <c r="AJ56" s="274"/>
      <c r="AK56" s="274"/>
      <c r="AL56" s="274"/>
      <c r="AM56" s="274"/>
      <c r="AN56" s="273">
        <f>SUM(AG56,AT56)</f>
        <v>0</v>
      </c>
      <c r="AO56" s="274"/>
      <c r="AP56" s="274"/>
      <c r="AQ56" s="81" t="s">
        <v>89</v>
      </c>
      <c r="AR56" s="45"/>
      <c r="AS56" s="82">
        <v>0</v>
      </c>
      <c r="AT56" s="83">
        <f>ROUND(SUM(AV56:AW56),2)</f>
        <v>0</v>
      </c>
      <c r="AU56" s="84">
        <f>'SO 810-1 - Následná péče ...'!P94</f>
        <v>0</v>
      </c>
      <c r="AV56" s="83">
        <f>'SO 810-1 - Následná péče ...'!J35</f>
        <v>0</v>
      </c>
      <c r="AW56" s="83">
        <f>'SO 810-1 - Následná péče ...'!J36</f>
        <v>0</v>
      </c>
      <c r="AX56" s="83">
        <f>'SO 810-1 - Následná péče ...'!J37</f>
        <v>0</v>
      </c>
      <c r="AY56" s="83">
        <f>'SO 810-1 - Následná péče ...'!J38</f>
        <v>0</v>
      </c>
      <c r="AZ56" s="83">
        <f>'SO 810-1 - Následná péče ...'!F35</f>
        <v>0</v>
      </c>
      <c r="BA56" s="83">
        <f>'SO 810-1 - Následná péče ...'!F36</f>
        <v>0</v>
      </c>
      <c r="BB56" s="83">
        <f>'SO 810-1 - Následná péče ...'!F37</f>
        <v>0</v>
      </c>
      <c r="BC56" s="83">
        <f>'SO 810-1 - Následná péče ...'!F38</f>
        <v>0</v>
      </c>
      <c r="BD56" s="85">
        <f>'SO 810-1 - Následná péče ...'!F39</f>
        <v>0</v>
      </c>
      <c r="BT56" s="25" t="s">
        <v>85</v>
      </c>
      <c r="BV56" s="25" t="s">
        <v>78</v>
      </c>
      <c r="BW56" s="25" t="s">
        <v>90</v>
      </c>
      <c r="BX56" s="25" t="s">
        <v>84</v>
      </c>
      <c r="CL56" s="25" t="s">
        <v>19</v>
      </c>
    </row>
    <row r="57" spans="1:91" s="3" customFormat="1" ht="23.25" customHeight="1">
      <c r="A57" s="80" t="s">
        <v>86</v>
      </c>
      <c r="B57" s="45"/>
      <c r="C57" s="9"/>
      <c r="D57" s="9"/>
      <c r="E57" s="275" t="s">
        <v>91</v>
      </c>
      <c r="F57" s="275"/>
      <c r="G57" s="275"/>
      <c r="H57" s="275"/>
      <c r="I57" s="275"/>
      <c r="J57" s="9"/>
      <c r="K57" s="275" t="s">
        <v>92</v>
      </c>
      <c r="L57" s="275"/>
      <c r="M57" s="275"/>
      <c r="N57" s="275"/>
      <c r="O57" s="275"/>
      <c r="P57" s="275"/>
      <c r="Q57" s="275"/>
      <c r="R57" s="275"/>
      <c r="S57" s="275"/>
      <c r="T57" s="275"/>
      <c r="U57" s="275"/>
      <c r="V57" s="275"/>
      <c r="W57" s="275"/>
      <c r="X57" s="275"/>
      <c r="Y57" s="275"/>
      <c r="Z57" s="275"/>
      <c r="AA57" s="275"/>
      <c r="AB57" s="275"/>
      <c r="AC57" s="275"/>
      <c r="AD57" s="275"/>
      <c r="AE57" s="275"/>
      <c r="AF57" s="275"/>
      <c r="AG57" s="273">
        <f>'SO 810-2 - Následná péče ...'!J32</f>
        <v>0</v>
      </c>
      <c r="AH57" s="274"/>
      <c r="AI57" s="274"/>
      <c r="AJ57" s="274"/>
      <c r="AK57" s="274"/>
      <c r="AL57" s="274"/>
      <c r="AM57" s="274"/>
      <c r="AN57" s="273">
        <f>SUM(AG57,AT57)</f>
        <v>0</v>
      </c>
      <c r="AO57" s="274"/>
      <c r="AP57" s="274"/>
      <c r="AQ57" s="81" t="s">
        <v>89</v>
      </c>
      <c r="AR57" s="45"/>
      <c r="AS57" s="82">
        <v>0</v>
      </c>
      <c r="AT57" s="83">
        <f>ROUND(SUM(AV57:AW57),2)</f>
        <v>0</v>
      </c>
      <c r="AU57" s="84">
        <f>'SO 810-2 - Následná péče ...'!P88</f>
        <v>0</v>
      </c>
      <c r="AV57" s="83">
        <f>'SO 810-2 - Následná péče ...'!J35</f>
        <v>0</v>
      </c>
      <c r="AW57" s="83">
        <f>'SO 810-2 - Následná péče ...'!J36</f>
        <v>0</v>
      </c>
      <c r="AX57" s="83">
        <f>'SO 810-2 - Následná péče ...'!J37</f>
        <v>0</v>
      </c>
      <c r="AY57" s="83">
        <f>'SO 810-2 - Následná péče ...'!J38</f>
        <v>0</v>
      </c>
      <c r="AZ57" s="83">
        <f>'SO 810-2 - Následná péče ...'!F35</f>
        <v>0</v>
      </c>
      <c r="BA57" s="83">
        <f>'SO 810-2 - Následná péče ...'!F36</f>
        <v>0</v>
      </c>
      <c r="BB57" s="83">
        <f>'SO 810-2 - Následná péče ...'!F37</f>
        <v>0</v>
      </c>
      <c r="BC57" s="83">
        <f>'SO 810-2 - Následná péče ...'!F38</f>
        <v>0</v>
      </c>
      <c r="BD57" s="85">
        <f>'SO 810-2 - Následná péče ...'!F39</f>
        <v>0</v>
      </c>
      <c r="BT57" s="25" t="s">
        <v>85</v>
      </c>
      <c r="BV57" s="25" t="s">
        <v>78</v>
      </c>
      <c r="BW57" s="25" t="s">
        <v>93</v>
      </c>
      <c r="BX57" s="25" t="s">
        <v>84</v>
      </c>
      <c r="CL57" s="25" t="s">
        <v>19</v>
      </c>
    </row>
    <row r="58" spans="1:91" s="3" customFormat="1" ht="23.25" customHeight="1">
      <c r="A58" s="80" t="s">
        <v>86</v>
      </c>
      <c r="B58" s="45"/>
      <c r="C58" s="9"/>
      <c r="D58" s="9"/>
      <c r="E58" s="275" t="s">
        <v>94</v>
      </c>
      <c r="F58" s="275"/>
      <c r="G58" s="275"/>
      <c r="H58" s="275"/>
      <c r="I58" s="275"/>
      <c r="J58" s="9"/>
      <c r="K58" s="275" t="s">
        <v>95</v>
      </c>
      <c r="L58" s="275"/>
      <c r="M58" s="275"/>
      <c r="N58" s="275"/>
      <c r="O58" s="275"/>
      <c r="P58" s="275"/>
      <c r="Q58" s="275"/>
      <c r="R58" s="275"/>
      <c r="S58" s="275"/>
      <c r="T58" s="275"/>
      <c r="U58" s="275"/>
      <c r="V58" s="275"/>
      <c r="W58" s="275"/>
      <c r="X58" s="275"/>
      <c r="Y58" s="275"/>
      <c r="Z58" s="275"/>
      <c r="AA58" s="275"/>
      <c r="AB58" s="275"/>
      <c r="AC58" s="275"/>
      <c r="AD58" s="275"/>
      <c r="AE58" s="275"/>
      <c r="AF58" s="275"/>
      <c r="AG58" s="273">
        <f>'SO 810-3 - Následná péče ...'!J32</f>
        <v>0</v>
      </c>
      <c r="AH58" s="274"/>
      <c r="AI58" s="274"/>
      <c r="AJ58" s="274"/>
      <c r="AK58" s="274"/>
      <c r="AL58" s="274"/>
      <c r="AM58" s="274"/>
      <c r="AN58" s="273">
        <f>SUM(AG58,AT58)</f>
        <v>0</v>
      </c>
      <c r="AO58" s="274"/>
      <c r="AP58" s="274"/>
      <c r="AQ58" s="81" t="s">
        <v>89</v>
      </c>
      <c r="AR58" s="45"/>
      <c r="AS58" s="86">
        <v>0</v>
      </c>
      <c r="AT58" s="87">
        <f>ROUND(SUM(AV58:AW58),2)</f>
        <v>0</v>
      </c>
      <c r="AU58" s="88">
        <f>'SO 810-3 - Následná péče ...'!P88</f>
        <v>0</v>
      </c>
      <c r="AV58" s="87">
        <f>'SO 810-3 - Následná péče ...'!J35</f>
        <v>0</v>
      </c>
      <c r="AW58" s="87">
        <f>'SO 810-3 - Následná péče ...'!J36</f>
        <v>0</v>
      </c>
      <c r="AX58" s="87">
        <f>'SO 810-3 - Následná péče ...'!J37</f>
        <v>0</v>
      </c>
      <c r="AY58" s="87">
        <f>'SO 810-3 - Následná péče ...'!J38</f>
        <v>0</v>
      </c>
      <c r="AZ58" s="87">
        <f>'SO 810-3 - Následná péče ...'!F35</f>
        <v>0</v>
      </c>
      <c r="BA58" s="87">
        <f>'SO 810-3 - Následná péče ...'!F36</f>
        <v>0</v>
      </c>
      <c r="BB58" s="87">
        <f>'SO 810-3 - Následná péče ...'!F37</f>
        <v>0</v>
      </c>
      <c r="BC58" s="87">
        <f>'SO 810-3 - Následná péče ...'!F38</f>
        <v>0</v>
      </c>
      <c r="BD58" s="89">
        <f>'SO 810-3 - Následná péče ...'!F39</f>
        <v>0</v>
      </c>
      <c r="BT58" s="25" t="s">
        <v>85</v>
      </c>
      <c r="BV58" s="25" t="s">
        <v>78</v>
      </c>
      <c r="BW58" s="25" t="s">
        <v>96</v>
      </c>
      <c r="BX58" s="25" t="s">
        <v>84</v>
      </c>
      <c r="CL58" s="25" t="s">
        <v>19</v>
      </c>
    </row>
    <row r="59" spans="1:91" s="1" customFormat="1" ht="30" customHeight="1">
      <c r="B59" s="32"/>
      <c r="AR59" s="32"/>
    </row>
    <row r="60" spans="1:91" s="1" customFormat="1" ht="6.95" customHeight="1"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32"/>
    </row>
  </sheetData>
  <sheetProtection algorithmName="SHA-512" hashValue="BUaBmx/hloJh4270FCUbtJn+fmtEbau2xsnD7WJMr5Yv69VzkWI9Jul6297HhpAmgWxHExQKX3bKjk1lAL+ReQ==" saltValue="HqshiBwxjCKFfBRHg5qr0XKMT9bMOR3PPU85az5MC8DvSGzMSXhdHKfRNnYBl7VT7SjqrrZGPpGxS62uowG3DQ==" spinCount="100000" sheet="1" objects="1" scenarios="1" formatColumns="0" formatRows="0"/>
  <mergeCells count="5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58:AM58"/>
    <mergeCell ref="AN58:AP58"/>
    <mergeCell ref="E58:I58"/>
    <mergeCell ref="K58:AF58"/>
    <mergeCell ref="AG54:AM54"/>
    <mergeCell ref="AN54:AP54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L45:AO45"/>
    <mergeCell ref="AM47:AN47"/>
    <mergeCell ref="AS49:AT51"/>
    <mergeCell ref="AM49:AP49"/>
    <mergeCell ref="AM50:AP50"/>
  </mergeCells>
  <hyperlinks>
    <hyperlink ref="A56" location="'SO 810-1 - Následná péče ...'!C2" display="/" xr:uid="{00000000-0004-0000-0000-000000000000}"/>
    <hyperlink ref="A57" location="'SO 810-2 - Následná péče ...'!C2" display="/" xr:uid="{00000000-0004-0000-0000-000001000000}"/>
    <hyperlink ref="A58" location="'SO 810-3 - Následná péče ...'!C2" display="/" xr:uid="{00000000-0004-0000-0000-000002000000}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6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7" t="s">
        <v>90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97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97" t="str">
        <f>'Rekapitulace stavby'!K6</f>
        <v>Dětské dopravní hřiště Šumperk - SO 800 Vegetační úpravy - následná péče</v>
      </c>
      <c r="F7" s="298"/>
      <c r="G7" s="298"/>
      <c r="H7" s="298"/>
      <c r="L7" s="20"/>
    </row>
    <row r="8" spans="2:46" ht="12" customHeight="1">
      <c r="B8" s="20"/>
      <c r="D8" s="27" t="s">
        <v>98</v>
      </c>
      <c r="L8" s="20"/>
    </row>
    <row r="9" spans="2:46" s="1" customFormat="1" ht="16.5" customHeight="1">
      <c r="B9" s="32"/>
      <c r="E9" s="297" t="s">
        <v>99</v>
      </c>
      <c r="F9" s="299"/>
      <c r="G9" s="299"/>
      <c r="H9" s="299"/>
      <c r="L9" s="32"/>
    </row>
    <row r="10" spans="2:46" s="1" customFormat="1" ht="12" customHeight="1">
      <c r="B10" s="32"/>
      <c r="D10" s="27" t="s">
        <v>100</v>
      </c>
      <c r="L10" s="32"/>
    </row>
    <row r="11" spans="2:46" s="1" customFormat="1" ht="16.5" customHeight="1">
      <c r="B11" s="32"/>
      <c r="E11" s="256" t="s">
        <v>101</v>
      </c>
      <c r="F11" s="299"/>
      <c r="G11" s="299"/>
      <c r="H11" s="299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21. 8. 2025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00" t="str">
        <f>'Rekapitulace stavby'!E14</f>
        <v>Vyplň údaj</v>
      </c>
      <c r="F20" s="281"/>
      <c r="G20" s="281"/>
      <c r="H20" s="281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>
      <c r="B23" s="32"/>
      <c r="E23" s="25" t="s">
        <v>35</v>
      </c>
      <c r="I23" s="27" t="s">
        <v>29</v>
      </c>
      <c r="J23" s="25" t="s">
        <v>36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38</v>
      </c>
      <c r="I25" s="27" t="s">
        <v>26</v>
      </c>
      <c r="J25" s="25" t="s">
        <v>19</v>
      </c>
      <c r="L25" s="32"/>
    </row>
    <row r="26" spans="2:12" s="1" customFormat="1" ht="18" customHeight="1">
      <c r="B26" s="32"/>
      <c r="E26" s="25" t="s">
        <v>39</v>
      </c>
      <c r="I26" s="27" t="s">
        <v>29</v>
      </c>
      <c r="J26" s="25" t="s">
        <v>19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40</v>
      </c>
      <c r="L28" s="32"/>
    </row>
    <row r="29" spans="2:12" s="7" customFormat="1" ht="16.5" customHeight="1">
      <c r="B29" s="91"/>
      <c r="E29" s="286" t="s">
        <v>19</v>
      </c>
      <c r="F29" s="286"/>
      <c r="G29" s="286"/>
      <c r="H29" s="286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42</v>
      </c>
      <c r="J32" s="63">
        <f>ROUND(J94,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44</v>
      </c>
      <c r="I34" s="35" t="s">
        <v>43</v>
      </c>
      <c r="J34" s="35" t="s">
        <v>45</v>
      </c>
      <c r="L34" s="32"/>
    </row>
    <row r="35" spans="2:12" s="1" customFormat="1" ht="14.45" customHeight="1">
      <c r="B35" s="32"/>
      <c r="D35" s="52" t="s">
        <v>46</v>
      </c>
      <c r="E35" s="27" t="s">
        <v>47</v>
      </c>
      <c r="F35" s="83">
        <f>ROUND((SUM(BE94:BE268)),  2)</f>
        <v>0</v>
      </c>
      <c r="I35" s="93">
        <v>0.21</v>
      </c>
      <c r="J35" s="83">
        <f>ROUND(((SUM(BE94:BE268))*I35),  2)</f>
        <v>0</v>
      </c>
      <c r="L35" s="32"/>
    </row>
    <row r="36" spans="2:12" s="1" customFormat="1" ht="14.45" customHeight="1">
      <c r="B36" s="32"/>
      <c r="E36" s="27" t="s">
        <v>48</v>
      </c>
      <c r="F36" s="83">
        <f>ROUND((SUM(BF94:BF268)),  2)</f>
        <v>0</v>
      </c>
      <c r="I36" s="93">
        <v>0.12</v>
      </c>
      <c r="J36" s="83">
        <f>ROUND(((SUM(BF94:BF268))*I36),  2)</f>
        <v>0</v>
      </c>
      <c r="L36" s="32"/>
    </row>
    <row r="37" spans="2:12" s="1" customFormat="1" ht="14.45" hidden="1" customHeight="1">
      <c r="B37" s="32"/>
      <c r="E37" s="27" t="s">
        <v>49</v>
      </c>
      <c r="F37" s="83">
        <f>ROUND((SUM(BG94:BG268)),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50</v>
      </c>
      <c r="F38" s="83">
        <f>ROUND((SUM(BH94:BH268)),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51</v>
      </c>
      <c r="F39" s="83">
        <f>ROUND((SUM(BI94:BI268)),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52</v>
      </c>
      <c r="E41" s="54"/>
      <c r="F41" s="54"/>
      <c r="G41" s="96" t="s">
        <v>53</v>
      </c>
      <c r="H41" s="97" t="s">
        <v>54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102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26.25" customHeight="1">
      <c r="B50" s="32"/>
      <c r="E50" s="297" t="str">
        <f>E7</f>
        <v>Dětské dopravní hřiště Šumperk - SO 800 Vegetační úpravy - následná péče</v>
      </c>
      <c r="F50" s="298"/>
      <c r="G50" s="298"/>
      <c r="H50" s="298"/>
      <c r="L50" s="32"/>
    </row>
    <row r="51" spans="2:47" ht="12" customHeight="1">
      <c r="B51" s="20"/>
      <c r="C51" s="27" t="s">
        <v>98</v>
      </c>
      <c r="L51" s="20"/>
    </row>
    <row r="52" spans="2:47" s="1" customFormat="1" ht="16.5" customHeight="1">
      <c r="B52" s="32"/>
      <c r="E52" s="297" t="s">
        <v>99</v>
      </c>
      <c r="F52" s="299"/>
      <c r="G52" s="299"/>
      <c r="H52" s="299"/>
      <c r="L52" s="32"/>
    </row>
    <row r="53" spans="2:47" s="1" customFormat="1" ht="12" customHeight="1">
      <c r="B53" s="32"/>
      <c r="C53" s="27" t="s">
        <v>100</v>
      </c>
      <c r="L53" s="32"/>
    </row>
    <row r="54" spans="2:47" s="1" customFormat="1" ht="16.5" customHeight="1">
      <c r="B54" s="32"/>
      <c r="E54" s="256" t="str">
        <f>E11</f>
        <v>SO 810-1 - Následná péče o výsadbu - 1.rok</v>
      </c>
      <c r="F54" s="299"/>
      <c r="G54" s="299"/>
      <c r="H54" s="299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k.ú. Šumperk</v>
      </c>
      <c r="I56" s="27" t="s">
        <v>23</v>
      </c>
      <c r="J56" s="49" t="str">
        <f>IF(J14="","",J14)</f>
        <v>21. 8. 2025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>Město Šumperk</v>
      </c>
      <c r="I58" s="27" t="s">
        <v>33</v>
      </c>
      <c r="J58" s="30" t="str">
        <f>E23</f>
        <v>Cekr CZ s.r.o.</v>
      </c>
      <c r="L58" s="32"/>
    </row>
    <row r="59" spans="2:47" s="1" customFormat="1" ht="40.15" customHeight="1">
      <c r="B59" s="32"/>
      <c r="C59" s="27" t="s">
        <v>31</v>
      </c>
      <c r="F59" s="25" t="str">
        <f>IF(E20="","",E20)</f>
        <v>Vyplň údaj</v>
      </c>
      <c r="I59" s="27" t="s">
        <v>38</v>
      </c>
      <c r="J59" s="30" t="str">
        <f>E26</f>
        <v>Ateliér Máj, Ing. Svorová, Ing. Zuntychová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103</v>
      </c>
      <c r="D61" s="94"/>
      <c r="E61" s="94"/>
      <c r="F61" s="94"/>
      <c r="G61" s="94"/>
      <c r="H61" s="94"/>
      <c r="I61" s="94"/>
      <c r="J61" s="101" t="s">
        <v>104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74</v>
      </c>
      <c r="J63" s="63">
        <f>J94</f>
        <v>0</v>
      </c>
      <c r="L63" s="32"/>
      <c r="AU63" s="17" t="s">
        <v>105</v>
      </c>
    </row>
    <row r="64" spans="2:47" s="8" customFormat="1" ht="24.95" customHeight="1">
      <c r="B64" s="103"/>
      <c r="D64" s="104" t="s">
        <v>106</v>
      </c>
      <c r="E64" s="105"/>
      <c r="F64" s="105"/>
      <c r="G64" s="105"/>
      <c r="H64" s="105"/>
      <c r="I64" s="105"/>
      <c r="J64" s="106">
        <f>J95</f>
        <v>0</v>
      </c>
      <c r="L64" s="103"/>
    </row>
    <row r="65" spans="2:12" s="9" customFormat="1" ht="19.899999999999999" customHeight="1">
      <c r="B65" s="107"/>
      <c r="D65" s="108" t="s">
        <v>107</v>
      </c>
      <c r="E65" s="109"/>
      <c r="F65" s="109"/>
      <c r="G65" s="109"/>
      <c r="H65" s="109"/>
      <c r="I65" s="109"/>
      <c r="J65" s="110">
        <f>J96</f>
        <v>0</v>
      </c>
      <c r="L65" s="107"/>
    </row>
    <row r="66" spans="2:12" s="9" customFormat="1" ht="19.899999999999999" customHeight="1">
      <c r="B66" s="107"/>
      <c r="D66" s="108" t="s">
        <v>108</v>
      </c>
      <c r="E66" s="109"/>
      <c r="F66" s="109"/>
      <c r="G66" s="109"/>
      <c r="H66" s="109"/>
      <c r="I66" s="109"/>
      <c r="J66" s="110">
        <f>J97</f>
        <v>0</v>
      </c>
      <c r="L66" s="107"/>
    </row>
    <row r="67" spans="2:12" s="9" customFormat="1" ht="19.899999999999999" customHeight="1">
      <c r="B67" s="107"/>
      <c r="D67" s="108" t="s">
        <v>109</v>
      </c>
      <c r="E67" s="109"/>
      <c r="F67" s="109"/>
      <c r="G67" s="109"/>
      <c r="H67" s="109"/>
      <c r="I67" s="109"/>
      <c r="J67" s="110">
        <f>J128</f>
        <v>0</v>
      </c>
      <c r="L67" s="107"/>
    </row>
    <row r="68" spans="2:12" s="9" customFormat="1" ht="19.899999999999999" customHeight="1">
      <c r="B68" s="107"/>
      <c r="D68" s="108" t="s">
        <v>110</v>
      </c>
      <c r="E68" s="109"/>
      <c r="F68" s="109"/>
      <c r="G68" s="109"/>
      <c r="H68" s="109"/>
      <c r="I68" s="109"/>
      <c r="J68" s="110">
        <f>J154</f>
        <v>0</v>
      </c>
      <c r="L68" s="107"/>
    </row>
    <row r="69" spans="2:12" s="9" customFormat="1" ht="19.899999999999999" customHeight="1">
      <c r="B69" s="107"/>
      <c r="D69" s="108" t="s">
        <v>111</v>
      </c>
      <c r="E69" s="109"/>
      <c r="F69" s="109"/>
      <c r="G69" s="109"/>
      <c r="H69" s="109"/>
      <c r="I69" s="109"/>
      <c r="J69" s="110">
        <f>J190</f>
        <v>0</v>
      </c>
      <c r="L69" s="107"/>
    </row>
    <row r="70" spans="2:12" s="9" customFormat="1" ht="19.899999999999999" customHeight="1">
      <c r="B70" s="107"/>
      <c r="D70" s="108" t="s">
        <v>112</v>
      </c>
      <c r="E70" s="109"/>
      <c r="F70" s="109"/>
      <c r="G70" s="109"/>
      <c r="H70" s="109"/>
      <c r="I70" s="109"/>
      <c r="J70" s="110">
        <f>J201</f>
        <v>0</v>
      </c>
      <c r="L70" s="107"/>
    </row>
    <row r="71" spans="2:12" s="9" customFormat="1" ht="19.899999999999999" customHeight="1">
      <c r="B71" s="107"/>
      <c r="D71" s="108" t="s">
        <v>113</v>
      </c>
      <c r="E71" s="109"/>
      <c r="F71" s="109"/>
      <c r="G71" s="109"/>
      <c r="H71" s="109"/>
      <c r="I71" s="109"/>
      <c r="J71" s="110">
        <f>J232</f>
        <v>0</v>
      </c>
      <c r="L71" s="107"/>
    </row>
    <row r="72" spans="2:12" s="9" customFormat="1" ht="19.899999999999999" customHeight="1">
      <c r="B72" s="107"/>
      <c r="D72" s="108" t="s">
        <v>114</v>
      </c>
      <c r="E72" s="109"/>
      <c r="F72" s="109"/>
      <c r="G72" s="109"/>
      <c r="H72" s="109"/>
      <c r="I72" s="109"/>
      <c r="J72" s="110">
        <f>J258</f>
        <v>0</v>
      </c>
      <c r="L72" s="107"/>
    </row>
    <row r="73" spans="2:12" s="1" customFormat="1" ht="21.75" customHeight="1">
      <c r="B73" s="32"/>
      <c r="L73" s="32"/>
    </row>
    <row r="74" spans="2:12" s="1" customFormat="1" ht="6.95" customHeight="1"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32"/>
    </row>
    <row r="78" spans="2:12" s="1" customFormat="1" ht="6.95" customHeight="1"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32"/>
    </row>
    <row r="79" spans="2:12" s="1" customFormat="1" ht="24.95" customHeight="1">
      <c r="B79" s="32"/>
      <c r="C79" s="21" t="s">
        <v>115</v>
      </c>
      <c r="L79" s="32"/>
    </row>
    <row r="80" spans="2:12" s="1" customFormat="1" ht="6.95" customHeight="1">
      <c r="B80" s="32"/>
      <c r="L80" s="32"/>
    </row>
    <row r="81" spans="2:63" s="1" customFormat="1" ht="12" customHeight="1">
      <c r="B81" s="32"/>
      <c r="C81" s="27" t="s">
        <v>16</v>
      </c>
      <c r="L81" s="32"/>
    </row>
    <row r="82" spans="2:63" s="1" customFormat="1" ht="26.25" customHeight="1">
      <c r="B82" s="32"/>
      <c r="E82" s="297" t="str">
        <f>E7</f>
        <v>Dětské dopravní hřiště Šumperk - SO 800 Vegetační úpravy - následná péče</v>
      </c>
      <c r="F82" s="298"/>
      <c r="G82" s="298"/>
      <c r="H82" s="298"/>
      <c r="L82" s="32"/>
    </row>
    <row r="83" spans="2:63" ht="12" customHeight="1">
      <c r="B83" s="20"/>
      <c r="C83" s="27" t="s">
        <v>98</v>
      </c>
      <c r="L83" s="20"/>
    </row>
    <row r="84" spans="2:63" s="1" customFormat="1" ht="16.5" customHeight="1">
      <c r="B84" s="32"/>
      <c r="E84" s="297" t="s">
        <v>99</v>
      </c>
      <c r="F84" s="299"/>
      <c r="G84" s="299"/>
      <c r="H84" s="299"/>
      <c r="L84" s="32"/>
    </row>
    <row r="85" spans="2:63" s="1" customFormat="1" ht="12" customHeight="1">
      <c r="B85" s="32"/>
      <c r="C85" s="27" t="s">
        <v>100</v>
      </c>
      <c r="L85" s="32"/>
    </row>
    <row r="86" spans="2:63" s="1" customFormat="1" ht="16.5" customHeight="1">
      <c r="B86" s="32"/>
      <c r="E86" s="256" t="str">
        <f>E11</f>
        <v>SO 810-1 - Následná péče o výsadbu - 1.rok</v>
      </c>
      <c r="F86" s="299"/>
      <c r="G86" s="299"/>
      <c r="H86" s="299"/>
      <c r="L86" s="32"/>
    </row>
    <row r="87" spans="2:63" s="1" customFormat="1" ht="6.95" customHeight="1">
      <c r="B87" s="32"/>
      <c r="L87" s="32"/>
    </row>
    <row r="88" spans="2:63" s="1" customFormat="1" ht="12" customHeight="1">
      <c r="B88" s="32"/>
      <c r="C88" s="27" t="s">
        <v>21</v>
      </c>
      <c r="F88" s="25" t="str">
        <f>F14</f>
        <v>k.ú. Šumperk</v>
      </c>
      <c r="I88" s="27" t="s">
        <v>23</v>
      </c>
      <c r="J88" s="49" t="str">
        <f>IF(J14="","",J14)</f>
        <v>21. 8. 2025</v>
      </c>
      <c r="L88" s="32"/>
    </row>
    <row r="89" spans="2:63" s="1" customFormat="1" ht="6.95" customHeight="1">
      <c r="B89" s="32"/>
      <c r="L89" s="32"/>
    </row>
    <row r="90" spans="2:63" s="1" customFormat="1" ht="15.2" customHeight="1">
      <c r="B90" s="32"/>
      <c r="C90" s="27" t="s">
        <v>25</v>
      </c>
      <c r="F90" s="25" t="str">
        <f>E17</f>
        <v>Město Šumperk</v>
      </c>
      <c r="I90" s="27" t="s">
        <v>33</v>
      </c>
      <c r="J90" s="30" t="str">
        <f>E23</f>
        <v>Cekr CZ s.r.o.</v>
      </c>
      <c r="L90" s="32"/>
    </row>
    <row r="91" spans="2:63" s="1" customFormat="1" ht="40.15" customHeight="1">
      <c r="B91" s="32"/>
      <c r="C91" s="27" t="s">
        <v>31</v>
      </c>
      <c r="F91" s="25" t="str">
        <f>IF(E20="","",E20)</f>
        <v>Vyplň údaj</v>
      </c>
      <c r="I91" s="27" t="s">
        <v>38</v>
      </c>
      <c r="J91" s="30" t="str">
        <f>E26</f>
        <v>Ateliér Máj, Ing. Svorová, Ing. Zuntychová</v>
      </c>
      <c r="L91" s="32"/>
    </row>
    <row r="92" spans="2:63" s="1" customFormat="1" ht="10.35" customHeight="1">
      <c r="B92" s="32"/>
      <c r="L92" s="32"/>
    </row>
    <row r="93" spans="2:63" s="10" customFormat="1" ht="29.25" customHeight="1">
      <c r="B93" s="111"/>
      <c r="C93" s="112" t="s">
        <v>116</v>
      </c>
      <c r="D93" s="113" t="s">
        <v>61</v>
      </c>
      <c r="E93" s="113" t="s">
        <v>57</v>
      </c>
      <c r="F93" s="113" t="s">
        <v>58</v>
      </c>
      <c r="G93" s="113" t="s">
        <v>117</v>
      </c>
      <c r="H93" s="113" t="s">
        <v>118</v>
      </c>
      <c r="I93" s="113" t="s">
        <v>119</v>
      </c>
      <c r="J93" s="113" t="s">
        <v>104</v>
      </c>
      <c r="K93" s="114" t="s">
        <v>120</v>
      </c>
      <c r="L93" s="111"/>
      <c r="M93" s="56" t="s">
        <v>19</v>
      </c>
      <c r="N93" s="57" t="s">
        <v>46</v>
      </c>
      <c r="O93" s="57" t="s">
        <v>121</v>
      </c>
      <c r="P93" s="57" t="s">
        <v>122</v>
      </c>
      <c r="Q93" s="57" t="s">
        <v>123</v>
      </c>
      <c r="R93" s="57" t="s">
        <v>124</v>
      </c>
      <c r="S93" s="57" t="s">
        <v>125</v>
      </c>
      <c r="T93" s="58" t="s">
        <v>126</v>
      </c>
    </row>
    <row r="94" spans="2:63" s="1" customFormat="1" ht="22.9" customHeight="1">
      <c r="B94" s="32"/>
      <c r="C94" s="61" t="s">
        <v>127</v>
      </c>
      <c r="J94" s="115">
        <f>BK94</f>
        <v>0</v>
      </c>
      <c r="L94" s="32"/>
      <c r="M94" s="59"/>
      <c r="N94" s="50"/>
      <c r="O94" s="50"/>
      <c r="P94" s="116">
        <f>P95</f>
        <v>0</v>
      </c>
      <c r="Q94" s="50"/>
      <c r="R94" s="116">
        <f>R95</f>
        <v>0</v>
      </c>
      <c r="S94" s="50"/>
      <c r="T94" s="117">
        <f>T95</f>
        <v>0</v>
      </c>
      <c r="AT94" s="17" t="s">
        <v>75</v>
      </c>
      <c r="AU94" s="17" t="s">
        <v>105</v>
      </c>
      <c r="BK94" s="118">
        <f>BK95</f>
        <v>0</v>
      </c>
    </row>
    <row r="95" spans="2:63" s="11" customFormat="1" ht="25.9" customHeight="1">
      <c r="B95" s="119"/>
      <c r="D95" s="120" t="s">
        <v>75</v>
      </c>
      <c r="E95" s="121" t="s">
        <v>128</v>
      </c>
      <c r="F95" s="121" t="s">
        <v>129</v>
      </c>
      <c r="I95" s="122"/>
      <c r="J95" s="123">
        <f>BK95</f>
        <v>0</v>
      </c>
      <c r="L95" s="119"/>
      <c r="M95" s="124"/>
      <c r="P95" s="125">
        <f>P96+P97+P128+P154+P190+P201+P232+P258</f>
        <v>0</v>
      </c>
      <c r="R95" s="125">
        <f>R96+R97+R128+R154+R190+R201+R232+R258</f>
        <v>0</v>
      </c>
      <c r="T95" s="126">
        <f>T96+T97+T128+T154+T190+T201+T232+T258</f>
        <v>0</v>
      </c>
      <c r="AR95" s="120" t="s">
        <v>83</v>
      </c>
      <c r="AT95" s="127" t="s">
        <v>75</v>
      </c>
      <c r="AU95" s="127" t="s">
        <v>76</v>
      </c>
      <c r="AY95" s="120" t="s">
        <v>130</v>
      </c>
      <c r="BK95" s="128">
        <f>BK96+BK97+BK128+BK154+BK190+BK201+BK232+BK258</f>
        <v>0</v>
      </c>
    </row>
    <row r="96" spans="2:63" s="11" customFormat="1" ht="22.9" customHeight="1">
      <c r="B96" s="119"/>
      <c r="D96" s="120" t="s">
        <v>75</v>
      </c>
      <c r="E96" s="129" t="s">
        <v>83</v>
      </c>
      <c r="F96" s="129" t="s">
        <v>131</v>
      </c>
      <c r="I96" s="122"/>
      <c r="J96" s="130">
        <f>BK96</f>
        <v>0</v>
      </c>
      <c r="L96" s="119"/>
      <c r="M96" s="124"/>
      <c r="P96" s="125">
        <v>0</v>
      </c>
      <c r="R96" s="125">
        <v>0</v>
      </c>
      <c r="T96" s="126">
        <v>0</v>
      </c>
      <c r="AR96" s="120" t="s">
        <v>83</v>
      </c>
      <c r="AT96" s="127" t="s">
        <v>75</v>
      </c>
      <c r="AU96" s="127" t="s">
        <v>83</v>
      </c>
      <c r="AY96" s="120" t="s">
        <v>130</v>
      </c>
      <c r="BK96" s="128">
        <v>0</v>
      </c>
    </row>
    <row r="97" spans="2:65" s="11" customFormat="1" ht="22.9" customHeight="1">
      <c r="B97" s="119"/>
      <c r="D97" s="120" t="s">
        <v>75</v>
      </c>
      <c r="E97" s="129" t="s">
        <v>132</v>
      </c>
      <c r="F97" s="129" t="s">
        <v>133</v>
      </c>
      <c r="I97" s="122"/>
      <c r="J97" s="130">
        <f>BK97</f>
        <v>0</v>
      </c>
      <c r="L97" s="119"/>
      <c r="M97" s="124"/>
      <c r="P97" s="125">
        <f>SUM(P98:P127)</f>
        <v>0</v>
      </c>
      <c r="R97" s="125">
        <f>SUM(R98:R127)</f>
        <v>0</v>
      </c>
      <c r="T97" s="126">
        <f>SUM(T98:T127)</f>
        <v>0</v>
      </c>
      <c r="AR97" s="120" t="s">
        <v>83</v>
      </c>
      <c r="AT97" s="127" t="s">
        <v>75</v>
      </c>
      <c r="AU97" s="127" t="s">
        <v>83</v>
      </c>
      <c r="AY97" s="120" t="s">
        <v>130</v>
      </c>
      <c r="BK97" s="128">
        <f>SUM(BK98:BK127)</f>
        <v>0</v>
      </c>
    </row>
    <row r="98" spans="2:65" s="1" customFormat="1" ht="16.5" customHeight="1">
      <c r="B98" s="32"/>
      <c r="C98" s="131" t="s">
        <v>83</v>
      </c>
      <c r="D98" s="131" t="s">
        <v>134</v>
      </c>
      <c r="E98" s="132" t="s">
        <v>135</v>
      </c>
      <c r="F98" s="133" t="s">
        <v>136</v>
      </c>
      <c r="G98" s="134" t="s">
        <v>137</v>
      </c>
      <c r="H98" s="135">
        <v>159</v>
      </c>
      <c r="I98" s="136"/>
      <c r="J98" s="137">
        <f>ROUND(I98*H98,2)</f>
        <v>0</v>
      </c>
      <c r="K98" s="133" t="s">
        <v>138</v>
      </c>
      <c r="L98" s="32"/>
      <c r="M98" s="138" t="s">
        <v>19</v>
      </c>
      <c r="N98" s="139" t="s">
        <v>47</v>
      </c>
      <c r="P98" s="140">
        <f>O98*H98</f>
        <v>0</v>
      </c>
      <c r="Q98" s="140">
        <v>0</v>
      </c>
      <c r="R98" s="140">
        <f>Q98*H98</f>
        <v>0</v>
      </c>
      <c r="S98" s="140">
        <v>0</v>
      </c>
      <c r="T98" s="141">
        <f>S98*H98</f>
        <v>0</v>
      </c>
      <c r="AR98" s="142" t="s">
        <v>139</v>
      </c>
      <c r="AT98" s="142" t="s">
        <v>134</v>
      </c>
      <c r="AU98" s="142" t="s">
        <v>85</v>
      </c>
      <c r="AY98" s="17" t="s">
        <v>130</v>
      </c>
      <c r="BE98" s="143">
        <f>IF(N98="základní",J98,0)</f>
        <v>0</v>
      </c>
      <c r="BF98" s="143">
        <f>IF(N98="snížená",J98,0)</f>
        <v>0</v>
      </c>
      <c r="BG98" s="143">
        <f>IF(N98="zákl. přenesená",J98,0)</f>
        <v>0</v>
      </c>
      <c r="BH98" s="143">
        <f>IF(N98="sníž. přenesená",J98,0)</f>
        <v>0</v>
      </c>
      <c r="BI98" s="143">
        <f>IF(N98="nulová",J98,0)</f>
        <v>0</v>
      </c>
      <c r="BJ98" s="17" t="s">
        <v>83</v>
      </c>
      <c r="BK98" s="143">
        <f>ROUND(I98*H98,2)</f>
        <v>0</v>
      </c>
      <c r="BL98" s="17" t="s">
        <v>139</v>
      </c>
      <c r="BM98" s="142" t="s">
        <v>140</v>
      </c>
    </row>
    <row r="99" spans="2:65" s="1" customFormat="1" ht="39">
      <c r="B99" s="32"/>
      <c r="D99" s="144" t="s">
        <v>141</v>
      </c>
      <c r="F99" s="145" t="s">
        <v>142</v>
      </c>
      <c r="I99" s="146"/>
      <c r="L99" s="32"/>
      <c r="M99" s="147"/>
      <c r="T99" s="53"/>
      <c r="AT99" s="17" t="s">
        <v>141</v>
      </c>
      <c r="AU99" s="17" t="s">
        <v>85</v>
      </c>
    </row>
    <row r="100" spans="2:65" s="12" customFormat="1" ht="11.25">
      <c r="B100" s="148"/>
      <c r="D100" s="144" t="s">
        <v>143</v>
      </c>
      <c r="E100" s="149" t="s">
        <v>19</v>
      </c>
      <c r="F100" s="150" t="s">
        <v>144</v>
      </c>
      <c r="H100" s="149" t="s">
        <v>19</v>
      </c>
      <c r="I100" s="151"/>
      <c r="L100" s="148"/>
      <c r="M100" s="152"/>
      <c r="T100" s="153"/>
      <c r="AT100" s="149" t="s">
        <v>143</v>
      </c>
      <c r="AU100" s="149" t="s">
        <v>85</v>
      </c>
      <c r="AV100" s="12" t="s">
        <v>83</v>
      </c>
      <c r="AW100" s="12" t="s">
        <v>37</v>
      </c>
      <c r="AX100" s="12" t="s">
        <v>76</v>
      </c>
      <c r="AY100" s="149" t="s">
        <v>130</v>
      </c>
    </row>
    <row r="101" spans="2:65" s="13" customFormat="1" ht="11.25">
      <c r="B101" s="154"/>
      <c r="D101" s="144" t="s">
        <v>143</v>
      </c>
      <c r="E101" s="155" t="s">
        <v>19</v>
      </c>
      <c r="F101" s="156" t="s">
        <v>145</v>
      </c>
      <c r="H101" s="157">
        <v>159</v>
      </c>
      <c r="I101" s="158"/>
      <c r="L101" s="154"/>
      <c r="M101" s="159"/>
      <c r="T101" s="160"/>
      <c r="AT101" s="155" t="s">
        <v>143</v>
      </c>
      <c r="AU101" s="155" t="s">
        <v>85</v>
      </c>
      <c r="AV101" s="13" t="s">
        <v>85</v>
      </c>
      <c r="AW101" s="13" t="s">
        <v>37</v>
      </c>
      <c r="AX101" s="13" t="s">
        <v>76</v>
      </c>
      <c r="AY101" s="155" t="s">
        <v>130</v>
      </c>
    </row>
    <row r="102" spans="2:65" s="14" customFormat="1" ht="11.25">
      <c r="B102" s="161"/>
      <c r="D102" s="144" t="s">
        <v>143</v>
      </c>
      <c r="E102" s="162" t="s">
        <v>19</v>
      </c>
      <c r="F102" s="163" t="s">
        <v>146</v>
      </c>
      <c r="H102" s="164">
        <v>159</v>
      </c>
      <c r="I102" s="165"/>
      <c r="L102" s="161"/>
      <c r="M102" s="166"/>
      <c r="T102" s="167"/>
      <c r="AT102" s="162" t="s">
        <v>143</v>
      </c>
      <c r="AU102" s="162" t="s">
        <v>85</v>
      </c>
      <c r="AV102" s="14" t="s">
        <v>139</v>
      </c>
      <c r="AW102" s="14" t="s">
        <v>37</v>
      </c>
      <c r="AX102" s="14" t="s">
        <v>83</v>
      </c>
      <c r="AY102" s="162" t="s">
        <v>130</v>
      </c>
    </row>
    <row r="103" spans="2:65" s="1" customFormat="1" ht="16.5" customHeight="1">
      <c r="B103" s="32"/>
      <c r="C103" s="131" t="s">
        <v>85</v>
      </c>
      <c r="D103" s="131" t="s">
        <v>134</v>
      </c>
      <c r="E103" s="132" t="s">
        <v>147</v>
      </c>
      <c r="F103" s="133" t="s">
        <v>148</v>
      </c>
      <c r="G103" s="134" t="s">
        <v>137</v>
      </c>
      <c r="H103" s="135">
        <v>53</v>
      </c>
      <c r="I103" s="136"/>
      <c r="J103" s="137">
        <f>ROUND(I103*H103,2)</f>
        <v>0</v>
      </c>
      <c r="K103" s="133" t="s">
        <v>138</v>
      </c>
      <c r="L103" s="32"/>
      <c r="M103" s="138" t="s">
        <v>19</v>
      </c>
      <c r="N103" s="139" t="s">
        <v>47</v>
      </c>
      <c r="P103" s="140">
        <f>O103*H103</f>
        <v>0</v>
      </c>
      <c r="Q103" s="140">
        <v>0</v>
      </c>
      <c r="R103" s="140">
        <f>Q103*H103</f>
        <v>0</v>
      </c>
      <c r="S103" s="140">
        <v>0</v>
      </c>
      <c r="T103" s="141">
        <f>S103*H103</f>
        <v>0</v>
      </c>
      <c r="AR103" s="142" t="s">
        <v>139</v>
      </c>
      <c r="AT103" s="142" t="s">
        <v>134</v>
      </c>
      <c r="AU103" s="142" t="s">
        <v>85</v>
      </c>
      <c r="AY103" s="17" t="s">
        <v>130</v>
      </c>
      <c r="BE103" s="143">
        <f>IF(N103="základní",J103,0)</f>
        <v>0</v>
      </c>
      <c r="BF103" s="143">
        <f>IF(N103="snížená",J103,0)</f>
        <v>0</v>
      </c>
      <c r="BG103" s="143">
        <f>IF(N103="zákl. přenesená",J103,0)</f>
        <v>0</v>
      </c>
      <c r="BH103" s="143">
        <f>IF(N103="sníž. přenesená",J103,0)</f>
        <v>0</v>
      </c>
      <c r="BI103" s="143">
        <f>IF(N103="nulová",J103,0)</f>
        <v>0</v>
      </c>
      <c r="BJ103" s="17" t="s">
        <v>83</v>
      </c>
      <c r="BK103" s="143">
        <f>ROUND(I103*H103,2)</f>
        <v>0</v>
      </c>
      <c r="BL103" s="17" t="s">
        <v>139</v>
      </c>
      <c r="BM103" s="142" t="s">
        <v>149</v>
      </c>
    </row>
    <row r="104" spans="2:65" s="1" customFormat="1" ht="29.25">
      <c r="B104" s="32"/>
      <c r="D104" s="144" t="s">
        <v>141</v>
      </c>
      <c r="F104" s="145" t="s">
        <v>150</v>
      </c>
      <c r="I104" s="146"/>
      <c r="L104" s="32"/>
      <c r="M104" s="147"/>
      <c r="T104" s="53"/>
      <c r="AT104" s="17" t="s">
        <v>141</v>
      </c>
      <c r="AU104" s="17" t="s">
        <v>85</v>
      </c>
    </row>
    <row r="105" spans="2:65" s="12" customFormat="1" ht="11.25">
      <c r="B105" s="148"/>
      <c r="D105" s="144" t="s">
        <v>143</v>
      </c>
      <c r="E105" s="149" t="s">
        <v>19</v>
      </c>
      <c r="F105" s="150" t="s">
        <v>151</v>
      </c>
      <c r="H105" s="149" t="s">
        <v>19</v>
      </c>
      <c r="I105" s="151"/>
      <c r="L105" s="148"/>
      <c r="M105" s="152"/>
      <c r="T105" s="153"/>
      <c r="AT105" s="149" t="s">
        <v>143</v>
      </c>
      <c r="AU105" s="149" t="s">
        <v>85</v>
      </c>
      <c r="AV105" s="12" t="s">
        <v>83</v>
      </c>
      <c r="AW105" s="12" t="s">
        <v>37</v>
      </c>
      <c r="AX105" s="12" t="s">
        <v>76</v>
      </c>
      <c r="AY105" s="149" t="s">
        <v>130</v>
      </c>
    </row>
    <row r="106" spans="2:65" s="13" customFormat="1" ht="11.25">
      <c r="B106" s="154"/>
      <c r="D106" s="144" t="s">
        <v>143</v>
      </c>
      <c r="E106" s="155" t="s">
        <v>19</v>
      </c>
      <c r="F106" s="156" t="s">
        <v>152</v>
      </c>
      <c r="H106" s="157">
        <v>53</v>
      </c>
      <c r="I106" s="158"/>
      <c r="L106" s="154"/>
      <c r="M106" s="159"/>
      <c r="T106" s="160"/>
      <c r="AT106" s="155" t="s">
        <v>143</v>
      </c>
      <c r="AU106" s="155" t="s">
        <v>85</v>
      </c>
      <c r="AV106" s="13" t="s">
        <v>85</v>
      </c>
      <c r="AW106" s="13" t="s">
        <v>37</v>
      </c>
      <c r="AX106" s="13" t="s">
        <v>76</v>
      </c>
      <c r="AY106" s="155" t="s">
        <v>130</v>
      </c>
    </row>
    <row r="107" spans="2:65" s="14" customFormat="1" ht="11.25">
      <c r="B107" s="161"/>
      <c r="D107" s="144" t="s">
        <v>143</v>
      </c>
      <c r="E107" s="162" t="s">
        <v>19</v>
      </c>
      <c r="F107" s="163" t="s">
        <v>146</v>
      </c>
      <c r="H107" s="164">
        <v>53</v>
      </c>
      <c r="I107" s="165"/>
      <c r="L107" s="161"/>
      <c r="M107" s="166"/>
      <c r="T107" s="167"/>
      <c r="AT107" s="162" t="s">
        <v>143</v>
      </c>
      <c r="AU107" s="162" t="s">
        <v>85</v>
      </c>
      <c r="AV107" s="14" t="s">
        <v>139</v>
      </c>
      <c r="AW107" s="14" t="s">
        <v>37</v>
      </c>
      <c r="AX107" s="14" t="s">
        <v>83</v>
      </c>
      <c r="AY107" s="162" t="s">
        <v>130</v>
      </c>
    </row>
    <row r="108" spans="2:65" s="1" customFormat="1" ht="16.5" customHeight="1">
      <c r="B108" s="32"/>
      <c r="C108" s="131" t="s">
        <v>153</v>
      </c>
      <c r="D108" s="131" t="s">
        <v>134</v>
      </c>
      <c r="E108" s="132" t="s">
        <v>154</v>
      </c>
      <c r="F108" s="133" t="s">
        <v>155</v>
      </c>
      <c r="G108" s="134" t="s">
        <v>137</v>
      </c>
      <c r="H108" s="135">
        <v>742</v>
      </c>
      <c r="I108" s="136"/>
      <c r="J108" s="137">
        <f>ROUND(I108*H108,2)</f>
        <v>0</v>
      </c>
      <c r="K108" s="133" t="s">
        <v>138</v>
      </c>
      <c r="L108" s="32"/>
      <c r="M108" s="138" t="s">
        <v>19</v>
      </c>
      <c r="N108" s="139" t="s">
        <v>47</v>
      </c>
      <c r="P108" s="140">
        <f>O108*H108</f>
        <v>0</v>
      </c>
      <c r="Q108" s="140">
        <v>0</v>
      </c>
      <c r="R108" s="140">
        <f>Q108*H108</f>
        <v>0</v>
      </c>
      <c r="S108" s="140">
        <v>0</v>
      </c>
      <c r="T108" s="141">
        <f>S108*H108</f>
        <v>0</v>
      </c>
      <c r="AR108" s="142" t="s">
        <v>139</v>
      </c>
      <c r="AT108" s="142" t="s">
        <v>134</v>
      </c>
      <c r="AU108" s="142" t="s">
        <v>85</v>
      </c>
      <c r="AY108" s="17" t="s">
        <v>130</v>
      </c>
      <c r="BE108" s="143">
        <f>IF(N108="základní",J108,0)</f>
        <v>0</v>
      </c>
      <c r="BF108" s="143">
        <f>IF(N108="snížená",J108,0)</f>
        <v>0</v>
      </c>
      <c r="BG108" s="143">
        <f>IF(N108="zákl. přenesená",J108,0)</f>
        <v>0</v>
      </c>
      <c r="BH108" s="143">
        <f>IF(N108="sníž. přenesená",J108,0)</f>
        <v>0</v>
      </c>
      <c r="BI108" s="143">
        <f>IF(N108="nulová",J108,0)</f>
        <v>0</v>
      </c>
      <c r="BJ108" s="17" t="s">
        <v>83</v>
      </c>
      <c r="BK108" s="143">
        <f>ROUND(I108*H108,2)</f>
        <v>0</v>
      </c>
      <c r="BL108" s="17" t="s">
        <v>139</v>
      </c>
      <c r="BM108" s="142" t="s">
        <v>156</v>
      </c>
    </row>
    <row r="109" spans="2:65" s="1" customFormat="1" ht="29.25">
      <c r="B109" s="32"/>
      <c r="D109" s="144" t="s">
        <v>141</v>
      </c>
      <c r="F109" s="145" t="s">
        <v>157</v>
      </c>
      <c r="I109" s="146"/>
      <c r="L109" s="32"/>
      <c r="M109" s="147"/>
      <c r="T109" s="53"/>
      <c r="AT109" s="17" t="s">
        <v>141</v>
      </c>
      <c r="AU109" s="17" t="s">
        <v>85</v>
      </c>
    </row>
    <row r="110" spans="2:65" s="12" customFormat="1" ht="11.25">
      <c r="B110" s="148"/>
      <c r="D110" s="144" t="s">
        <v>143</v>
      </c>
      <c r="E110" s="149" t="s">
        <v>19</v>
      </c>
      <c r="F110" s="150" t="s">
        <v>158</v>
      </c>
      <c r="H110" s="149" t="s">
        <v>19</v>
      </c>
      <c r="I110" s="151"/>
      <c r="L110" s="148"/>
      <c r="M110" s="152"/>
      <c r="T110" s="153"/>
      <c r="AT110" s="149" t="s">
        <v>143</v>
      </c>
      <c r="AU110" s="149" t="s">
        <v>85</v>
      </c>
      <c r="AV110" s="12" t="s">
        <v>83</v>
      </c>
      <c r="AW110" s="12" t="s">
        <v>37</v>
      </c>
      <c r="AX110" s="12" t="s">
        <v>76</v>
      </c>
      <c r="AY110" s="149" t="s">
        <v>130</v>
      </c>
    </row>
    <row r="111" spans="2:65" s="13" customFormat="1" ht="11.25">
      <c r="B111" s="154"/>
      <c r="D111" s="144" t="s">
        <v>143</v>
      </c>
      <c r="E111" s="155" t="s">
        <v>19</v>
      </c>
      <c r="F111" s="156" t="s">
        <v>159</v>
      </c>
      <c r="H111" s="157">
        <v>742</v>
      </c>
      <c r="I111" s="158"/>
      <c r="L111" s="154"/>
      <c r="M111" s="159"/>
      <c r="T111" s="160"/>
      <c r="AT111" s="155" t="s">
        <v>143</v>
      </c>
      <c r="AU111" s="155" t="s">
        <v>85</v>
      </c>
      <c r="AV111" s="13" t="s">
        <v>85</v>
      </c>
      <c r="AW111" s="13" t="s">
        <v>37</v>
      </c>
      <c r="AX111" s="13" t="s">
        <v>76</v>
      </c>
      <c r="AY111" s="155" t="s">
        <v>130</v>
      </c>
    </row>
    <row r="112" spans="2:65" s="14" customFormat="1" ht="11.25">
      <c r="B112" s="161"/>
      <c r="D112" s="144" t="s">
        <v>143</v>
      </c>
      <c r="E112" s="162" t="s">
        <v>19</v>
      </c>
      <c r="F112" s="163" t="s">
        <v>146</v>
      </c>
      <c r="H112" s="164">
        <v>742</v>
      </c>
      <c r="I112" s="165"/>
      <c r="L112" s="161"/>
      <c r="M112" s="166"/>
      <c r="T112" s="167"/>
      <c r="AT112" s="162" t="s">
        <v>143</v>
      </c>
      <c r="AU112" s="162" t="s">
        <v>85</v>
      </c>
      <c r="AV112" s="14" t="s">
        <v>139</v>
      </c>
      <c r="AW112" s="14" t="s">
        <v>37</v>
      </c>
      <c r="AX112" s="14" t="s">
        <v>83</v>
      </c>
      <c r="AY112" s="162" t="s">
        <v>130</v>
      </c>
    </row>
    <row r="113" spans="2:65" s="1" customFormat="1" ht="16.5" customHeight="1">
      <c r="B113" s="32"/>
      <c r="C113" s="131" t="s">
        <v>139</v>
      </c>
      <c r="D113" s="131" t="s">
        <v>134</v>
      </c>
      <c r="E113" s="132" t="s">
        <v>160</v>
      </c>
      <c r="F113" s="133" t="s">
        <v>161</v>
      </c>
      <c r="G113" s="134" t="s">
        <v>137</v>
      </c>
      <c r="H113" s="135">
        <v>5.3</v>
      </c>
      <c r="I113" s="136"/>
      <c r="J113" s="137">
        <f>ROUND(I113*H113,2)</f>
        <v>0</v>
      </c>
      <c r="K113" s="133" t="s">
        <v>138</v>
      </c>
      <c r="L113" s="32"/>
      <c r="M113" s="138" t="s">
        <v>19</v>
      </c>
      <c r="N113" s="139" t="s">
        <v>47</v>
      </c>
      <c r="P113" s="140">
        <f>O113*H113</f>
        <v>0</v>
      </c>
      <c r="Q113" s="140">
        <v>0</v>
      </c>
      <c r="R113" s="140">
        <f>Q113*H113</f>
        <v>0</v>
      </c>
      <c r="S113" s="140">
        <v>0</v>
      </c>
      <c r="T113" s="141">
        <f>S113*H113</f>
        <v>0</v>
      </c>
      <c r="AR113" s="142" t="s">
        <v>139</v>
      </c>
      <c r="AT113" s="142" t="s">
        <v>134</v>
      </c>
      <c r="AU113" s="142" t="s">
        <v>85</v>
      </c>
      <c r="AY113" s="17" t="s">
        <v>130</v>
      </c>
      <c r="BE113" s="143">
        <f>IF(N113="základní",J113,0)</f>
        <v>0</v>
      </c>
      <c r="BF113" s="143">
        <f>IF(N113="snížená",J113,0)</f>
        <v>0</v>
      </c>
      <c r="BG113" s="143">
        <f>IF(N113="zákl. přenesená",J113,0)</f>
        <v>0</v>
      </c>
      <c r="BH113" s="143">
        <f>IF(N113="sníž. přenesená",J113,0)</f>
        <v>0</v>
      </c>
      <c r="BI113" s="143">
        <f>IF(N113="nulová",J113,0)</f>
        <v>0</v>
      </c>
      <c r="BJ113" s="17" t="s">
        <v>83</v>
      </c>
      <c r="BK113" s="143">
        <f>ROUND(I113*H113,2)</f>
        <v>0</v>
      </c>
      <c r="BL113" s="17" t="s">
        <v>139</v>
      </c>
      <c r="BM113" s="142" t="s">
        <v>162</v>
      </c>
    </row>
    <row r="114" spans="2:65" s="1" customFormat="1" ht="39">
      <c r="B114" s="32"/>
      <c r="D114" s="144" t="s">
        <v>141</v>
      </c>
      <c r="F114" s="145" t="s">
        <v>163</v>
      </c>
      <c r="I114" s="146"/>
      <c r="L114" s="32"/>
      <c r="M114" s="147"/>
      <c r="T114" s="53"/>
      <c r="AT114" s="17" t="s">
        <v>141</v>
      </c>
      <c r="AU114" s="17" t="s">
        <v>85</v>
      </c>
    </row>
    <row r="115" spans="2:65" s="12" customFormat="1" ht="11.25">
      <c r="B115" s="148"/>
      <c r="D115" s="144" t="s">
        <v>143</v>
      </c>
      <c r="E115" s="149" t="s">
        <v>19</v>
      </c>
      <c r="F115" s="150" t="s">
        <v>164</v>
      </c>
      <c r="H115" s="149" t="s">
        <v>19</v>
      </c>
      <c r="I115" s="151"/>
      <c r="L115" s="148"/>
      <c r="M115" s="152"/>
      <c r="T115" s="153"/>
      <c r="AT115" s="149" t="s">
        <v>143</v>
      </c>
      <c r="AU115" s="149" t="s">
        <v>85</v>
      </c>
      <c r="AV115" s="12" t="s">
        <v>83</v>
      </c>
      <c r="AW115" s="12" t="s">
        <v>37</v>
      </c>
      <c r="AX115" s="12" t="s">
        <v>76</v>
      </c>
      <c r="AY115" s="149" t="s">
        <v>130</v>
      </c>
    </row>
    <row r="116" spans="2:65" s="13" customFormat="1" ht="11.25">
      <c r="B116" s="154"/>
      <c r="D116" s="144" t="s">
        <v>143</v>
      </c>
      <c r="E116" s="155" t="s">
        <v>19</v>
      </c>
      <c r="F116" s="156" t="s">
        <v>165</v>
      </c>
      <c r="H116" s="157">
        <v>5.3</v>
      </c>
      <c r="I116" s="158"/>
      <c r="L116" s="154"/>
      <c r="M116" s="159"/>
      <c r="T116" s="160"/>
      <c r="AT116" s="155" t="s">
        <v>143</v>
      </c>
      <c r="AU116" s="155" t="s">
        <v>85</v>
      </c>
      <c r="AV116" s="13" t="s">
        <v>85</v>
      </c>
      <c r="AW116" s="13" t="s">
        <v>37</v>
      </c>
      <c r="AX116" s="13" t="s">
        <v>76</v>
      </c>
      <c r="AY116" s="155" t="s">
        <v>130</v>
      </c>
    </row>
    <row r="117" spans="2:65" s="14" customFormat="1" ht="11.25">
      <c r="B117" s="161"/>
      <c r="D117" s="144" t="s">
        <v>143</v>
      </c>
      <c r="E117" s="162" t="s">
        <v>19</v>
      </c>
      <c r="F117" s="163" t="s">
        <v>146</v>
      </c>
      <c r="H117" s="164">
        <v>5.3</v>
      </c>
      <c r="I117" s="165"/>
      <c r="L117" s="161"/>
      <c r="M117" s="166"/>
      <c r="T117" s="167"/>
      <c r="AT117" s="162" t="s">
        <v>143</v>
      </c>
      <c r="AU117" s="162" t="s">
        <v>85</v>
      </c>
      <c r="AV117" s="14" t="s">
        <v>139</v>
      </c>
      <c r="AW117" s="14" t="s">
        <v>37</v>
      </c>
      <c r="AX117" s="14" t="s">
        <v>83</v>
      </c>
      <c r="AY117" s="162" t="s">
        <v>130</v>
      </c>
    </row>
    <row r="118" spans="2:65" s="1" customFormat="1" ht="16.5" customHeight="1">
      <c r="B118" s="32"/>
      <c r="C118" s="131" t="s">
        <v>166</v>
      </c>
      <c r="D118" s="131" t="s">
        <v>134</v>
      </c>
      <c r="E118" s="132" t="s">
        <v>167</v>
      </c>
      <c r="F118" s="133" t="s">
        <v>161</v>
      </c>
      <c r="G118" s="134" t="s">
        <v>137</v>
      </c>
      <c r="H118" s="135">
        <v>53</v>
      </c>
      <c r="I118" s="136"/>
      <c r="J118" s="137">
        <f>ROUND(I118*H118,2)</f>
        <v>0</v>
      </c>
      <c r="K118" s="133" t="s">
        <v>138</v>
      </c>
      <c r="L118" s="32"/>
      <c r="M118" s="138" t="s">
        <v>19</v>
      </c>
      <c r="N118" s="139" t="s">
        <v>47</v>
      </c>
      <c r="P118" s="140">
        <f>O118*H118</f>
        <v>0</v>
      </c>
      <c r="Q118" s="140">
        <v>0</v>
      </c>
      <c r="R118" s="140">
        <f>Q118*H118</f>
        <v>0</v>
      </c>
      <c r="S118" s="140">
        <v>0</v>
      </c>
      <c r="T118" s="141">
        <f>S118*H118</f>
        <v>0</v>
      </c>
      <c r="AR118" s="142" t="s">
        <v>139</v>
      </c>
      <c r="AT118" s="142" t="s">
        <v>134</v>
      </c>
      <c r="AU118" s="142" t="s">
        <v>85</v>
      </c>
      <c r="AY118" s="17" t="s">
        <v>130</v>
      </c>
      <c r="BE118" s="143">
        <f>IF(N118="základní",J118,0)</f>
        <v>0</v>
      </c>
      <c r="BF118" s="143">
        <f>IF(N118="snížená",J118,0)</f>
        <v>0</v>
      </c>
      <c r="BG118" s="143">
        <f>IF(N118="zákl. přenesená",J118,0)</f>
        <v>0</v>
      </c>
      <c r="BH118" s="143">
        <f>IF(N118="sníž. přenesená",J118,0)</f>
        <v>0</v>
      </c>
      <c r="BI118" s="143">
        <f>IF(N118="nulová",J118,0)</f>
        <v>0</v>
      </c>
      <c r="BJ118" s="17" t="s">
        <v>83</v>
      </c>
      <c r="BK118" s="143">
        <f>ROUND(I118*H118,2)</f>
        <v>0</v>
      </c>
      <c r="BL118" s="17" t="s">
        <v>139</v>
      </c>
      <c r="BM118" s="142" t="s">
        <v>168</v>
      </c>
    </row>
    <row r="119" spans="2:65" s="1" customFormat="1" ht="29.25">
      <c r="B119" s="32"/>
      <c r="D119" s="144" t="s">
        <v>141</v>
      </c>
      <c r="F119" s="145" t="s">
        <v>169</v>
      </c>
      <c r="I119" s="146"/>
      <c r="L119" s="32"/>
      <c r="M119" s="147"/>
      <c r="T119" s="53"/>
      <c r="AT119" s="17" t="s">
        <v>141</v>
      </c>
      <c r="AU119" s="17" t="s">
        <v>85</v>
      </c>
    </row>
    <row r="120" spans="2:65" s="12" customFormat="1" ht="11.25">
      <c r="B120" s="148"/>
      <c r="D120" s="144" t="s">
        <v>143</v>
      </c>
      <c r="E120" s="149" t="s">
        <v>19</v>
      </c>
      <c r="F120" s="150" t="s">
        <v>151</v>
      </c>
      <c r="H120" s="149" t="s">
        <v>19</v>
      </c>
      <c r="I120" s="151"/>
      <c r="L120" s="148"/>
      <c r="M120" s="152"/>
      <c r="T120" s="153"/>
      <c r="AT120" s="149" t="s">
        <v>143</v>
      </c>
      <c r="AU120" s="149" t="s">
        <v>85</v>
      </c>
      <c r="AV120" s="12" t="s">
        <v>83</v>
      </c>
      <c r="AW120" s="12" t="s">
        <v>37</v>
      </c>
      <c r="AX120" s="12" t="s">
        <v>76</v>
      </c>
      <c r="AY120" s="149" t="s">
        <v>130</v>
      </c>
    </row>
    <row r="121" spans="2:65" s="13" customFormat="1" ht="11.25">
      <c r="B121" s="154"/>
      <c r="D121" s="144" t="s">
        <v>143</v>
      </c>
      <c r="E121" s="155" t="s">
        <v>19</v>
      </c>
      <c r="F121" s="156" t="s">
        <v>170</v>
      </c>
      <c r="H121" s="157">
        <v>53</v>
      </c>
      <c r="I121" s="158"/>
      <c r="L121" s="154"/>
      <c r="M121" s="159"/>
      <c r="T121" s="160"/>
      <c r="AT121" s="155" t="s">
        <v>143</v>
      </c>
      <c r="AU121" s="155" t="s">
        <v>85</v>
      </c>
      <c r="AV121" s="13" t="s">
        <v>85</v>
      </c>
      <c r="AW121" s="13" t="s">
        <v>37</v>
      </c>
      <c r="AX121" s="13" t="s">
        <v>76</v>
      </c>
      <c r="AY121" s="155" t="s">
        <v>130</v>
      </c>
    </row>
    <row r="122" spans="2:65" s="14" customFormat="1" ht="11.25">
      <c r="B122" s="161"/>
      <c r="D122" s="144" t="s">
        <v>143</v>
      </c>
      <c r="E122" s="162" t="s">
        <v>19</v>
      </c>
      <c r="F122" s="163" t="s">
        <v>146</v>
      </c>
      <c r="H122" s="164">
        <v>53</v>
      </c>
      <c r="I122" s="165"/>
      <c r="L122" s="161"/>
      <c r="M122" s="166"/>
      <c r="T122" s="167"/>
      <c r="AT122" s="162" t="s">
        <v>143</v>
      </c>
      <c r="AU122" s="162" t="s">
        <v>85</v>
      </c>
      <c r="AV122" s="14" t="s">
        <v>139</v>
      </c>
      <c r="AW122" s="14" t="s">
        <v>37</v>
      </c>
      <c r="AX122" s="14" t="s">
        <v>83</v>
      </c>
      <c r="AY122" s="162" t="s">
        <v>130</v>
      </c>
    </row>
    <row r="123" spans="2:65" s="1" customFormat="1" ht="16.5" customHeight="1">
      <c r="B123" s="32"/>
      <c r="C123" s="131" t="s">
        <v>171</v>
      </c>
      <c r="D123" s="131" t="s">
        <v>134</v>
      </c>
      <c r="E123" s="132" t="s">
        <v>172</v>
      </c>
      <c r="F123" s="133" t="s">
        <v>173</v>
      </c>
      <c r="G123" s="134" t="s">
        <v>137</v>
      </c>
      <c r="H123" s="135">
        <v>53</v>
      </c>
      <c r="I123" s="136"/>
      <c r="J123" s="137">
        <f>ROUND(I123*H123,2)</f>
        <v>0</v>
      </c>
      <c r="K123" s="133" t="s">
        <v>138</v>
      </c>
      <c r="L123" s="32"/>
      <c r="M123" s="138" t="s">
        <v>19</v>
      </c>
      <c r="N123" s="139" t="s">
        <v>47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AR123" s="142" t="s">
        <v>139</v>
      </c>
      <c r="AT123" s="142" t="s">
        <v>134</v>
      </c>
      <c r="AU123" s="142" t="s">
        <v>85</v>
      </c>
      <c r="AY123" s="17" t="s">
        <v>130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7" t="s">
        <v>83</v>
      </c>
      <c r="BK123" s="143">
        <f>ROUND(I123*H123,2)</f>
        <v>0</v>
      </c>
      <c r="BL123" s="17" t="s">
        <v>139</v>
      </c>
      <c r="BM123" s="142" t="s">
        <v>174</v>
      </c>
    </row>
    <row r="124" spans="2:65" s="1" customFormat="1" ht="29.25">
      <c r="B124" s="32"/>
      <c r="D124" s="144" t="s">
        <v>141</v>
      </c>
      <c r="F124" s="145" t="s">
        <v>169</v>
      </c>
      <c r="I124" s="146"/>
      <c r="L124" s="32"/>
      <c r="M124" s="147"/>
      <c r="T124" s="53"/>
      <c r="AT124" s="17" t="s">
        <v>141</v>
      </c>
      <c r="AU124" s="17" t="s">
        <v>85</v>
      </c>
    </row>
    <row r="125" spans="2:65" s="12" customFormat="1" ht="11.25">
      <c r="B125" s="148"/>
      <c r="D125" s="144" t="s">
        <v>143</v>
      </c>
      <c r="E125" s="149" t="s">
        <v>19</v>
      </c>
      <c r="F125" s="150" t="s">
        <v>151</v>
      </c>
      <c r="H125" s="149" t="s">
        <v>19</v>
      </c>
      <c r="I125" s="151"/>
      <c r="L125" s="148"/>
      <c r="M125" s="152"/>
      <c r="T125" s="153"/>
      <c r="AT125" s="149" t="s">
        <v>143</v>
      </c>
      <c r="AU125" s="149" t="s">
        <v>85</v>
      </c>
      <c r="AV125" s="12" t="s">
        <v>83</v>
      </c>
      <c r="AW125" s="12" t="s">
        <v>37</v>
      </c>
      <c r="AX125" s="12" t="s">
        <v>76</v>
      </c>
      <c r="AY125" s="149" t="s">
        <v>130</v>
      </c>
    </row>
    <row r="126" spans="2:65" s="13" customFormat="1" ht="11.25">
      <c r="B126" s="154"/>
      <c r="D126" s="144" t="s">
        <v>143</v>
      </c>
      <c r="E126" s="155" t="s">
        <v>19</v>
      </c>
      <c r="F126" s="156" t="s">
        <v>170</v>
      </c>
      <c r="H126" s="157">
        <v>53</v>
      </c>
      <c r="I126" s="158"/>
      <c r="L126" s="154"/>
      <c r="M126" s="159"/>
      <c r="T126" s="160"/>
      <c r="AT126" s="155" t="s">
        <v>143</v>
      </c>
      <c r="AU126" s="155" t="s">
        <v>85</v>
      </c>
      <c r="AV126" s="13" t="s">
        <v>85</v>
      </c>
      <c r="AW126" s="13" t="s">
        <v>37</v>
      </c>
      <c r="AX126" s="13" t="s">
        <v>76</v>
      </c>
      <c r="AY126" s="155" t="s">
        <v>130</v>
      </c>
    </row>
    <row r="127" spans="2:65" s="14" customFormat="1" ht="11.25">
      <c r="B127" s="161"/>
      <c r="D127" s="144" t="s">
        <v>143</v>
      </c>
      <c r="E127" s="162" t="s">
        <v>19</v>
      </c>
      <c r="F127" s="163" t="s">
        <v>146</v>
      </c>
      <c r="H127" s="164">
        <v>53</v>
      </c>
      <c r="I127" s="165"/>
      <c r="L127" s="161"/>
      <c r="M127" s="166"/>
      <c r="T127" s="167"/>
      <c r="AT127" s="162" t="s">
        <v>143</v>
      </c>
      <c r="AU127" s="162" t="s">
        <v>85</v>
      </c>
      <c r="AV127" s="14" t="s">
        <v>139</v>
      </c>
      <c r="AW127" s="14" t="s">
        <v>37</v>
      </c>
      <c r="AX127" s="14" t="s">
        <v>83</v>
      </c>
      <c r="AY127" s="162" t="s">
        <v>130</v>
      </c>
    </row>
    <row r="128" spans="2:65" s="11" customFormat="1" ht="22.9" customHeight="1">
      <c r="B128" s="119"/>
      <c r="D128" s="120" t="s">
        <v>75</v>
      </c>
      <c r="E128" s="129" t="s">
        <v>175</v>
      </c>
      <c r="F128" s="129" t="s">
        <v>176</v>
      </c>
      <c r="I128" s="122"/>
      <c r="J128" s="130">
        <f>BK128</f>
        <v>0</v>
      </c>
      <c r="L128" s="119"/>
      <c r="M128" s="124"/>
      <c r="P128" s="125">
        <f>SUM(P129:P153)</f>
        <v>0</v>
      </c>
      <c r="R128" s="125">
        <f>SUM(R129:R153)</f>
        <v>0</v>
      </c>
      <c r="T128" s="126">
        <f>SUM(T129:T153)</f>
        <v>0</v>
      </c>
      <c r="AR128" s="120" t="s">
        <v>83</v>
      </c>
      <c r="AT128" s="127" t="s">
        <v>75</v>
      </c>
      <c r="AU128" s="127" t="s">
        <v>83</v>
      </c>
      <c r="AY128" s="120" t="s">
        <v>130</v>
      </c>
      <c r="BK128" s="128">
        <f>SUM(BK129:BK153)</f>
        <v>0</v>
      </c>
    </row>
    <row r="129" spans="2:65" s="1" customFormat="1" ht="16.5" customHeight="1">
      <c r="B129" s="32"/>
      <c r="C129" s="131" t="s">
        <v>177</v>
      </c>
      <c r="D129" s="131" t="s">
        <v>134</v>
      </c>
      <c r="E129" s="132" t="s">
        <v>178</v>
      </c>
      <c r="F129" s="133" t="s">
        <v>148</v>
      </c>
      <c r="G129" s="134" t="s">
        <v>179</v>
      </c>
      <c r="H129" s="135">
        <v>295</v>
      </c>
      <c r="I129" s="136"/>
      <c r="J129" s="137">
        <f>ROUND(I129*H129,2)</f>
        <v>0</v>
      </c>
      <c r="K129" s="133" t="s">
        <v>138</v>
      </c>
      <c r="L129" s="32"/>
      <c r="M129" s="138" t="s">
        <v>19</v>
      </c>
      <c r="N129" s="139" t="s">
        <v>47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139</v>
      </c>
      <c r="AT129" s="142" t="s">
        <v>134</v>
      </c>
      <c r="AU129" s="142" t="s">
        <v>85</v>
      </c>
      <c r="AY129" s="17" t="s">
        <v>130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7" t="s">
        <v>83</v>
      </c>
      <c r="BK129" s="143">
        <f>ROUND(I129*H129,2)</f>
        <v>0</v>
      </c>
      <c r="BL129" s="17" t="s">
        <v>139</v>
      </c>
      <c r="BM129" s="142" t="s">
        <v>180</v>
      </c>
    </row>
    <row r="130" spans="2:65" s="1" customFormat="1" ht="29.25">
      <c r="B130" s="32"/>
      <c r="D130" s="144" t="s">
        <v>141</v>
      </c>
      <c r="F130" s="145" t="s">
        <v>181</v>
      </c>
      <c r="I130" s="146"/>
      <c r="L130" s="32"/>
      <c r="M130" s="147"/>
      <c r="T130" s="53"/>
      <c r="AT130" s="17" t="s">
        <v>141</v>
      </c>
      <c r="AU130" s="17" t="s">
        <v>85</v>
      </c>
    </row>
    <row r="131" spans="2:65" s="12" customFormat="1" ht="11.25">
      <c r="B131" s="148"/>
      <c r="D131" s="144" t="s">
        <v>143</v>
      </c>
      <c r="E131" s="149" t="s">
        <v>19</v>
      </c>
      <c r="F131" s="150" t="s">
        <v>151</v>
      </c>
      <c r="H131" s="149" t="s">
        <v>19</v>
      </c>
      <c r="I131" s="151"/>
      <c r="L131" s="148"/>
      <c r="M131" s="152"/>
      <c r="T131" s="153"/>
      <c r="AT131" s="149" t="s">
        <v>143</v>
      </c>
      <c r="AU131" s="149" t="s">
        <v>85</v>
      </c>
      <c r="AV131" s="12" t="s">
        <v>83</v>
      </c>
      <c r="AW131" s="12" t="s">
        <v>37</v>
      </c>
      <c r="AX131" s="12" t="s">
        <v>76</v>
      </c>
      <c r="AY131" s="149" t="s">
        <v>130</v>
      </c>
    </row>
    <row r="132" spans="2:65" s="13" customFormat="1" ht="11.25">
      <c r="B132" s="154"/>
      <c r="D132" s="144" t="s">
        <v>143</v>
      </c>
      <c r="E132" s="155" t="s">
        <v>19</v>
      </c>
      <c r="F132" s="156" t="s">
        <v>182</v>
      </c>
      <c r="H132" s="157">
        <v>295</v>
      </c>
      <c r="I132" s="158"/>
      <c r="L132" s="154"/>
      <c r="M132" s="159"/>
      <c r="T132" s="160"/>
      <c r="AT132" s="155" t="s">
        <v>143</v>
      </c>
      <c r="AU132" s="155" t="s">
        <v>85</v>
      </c>
      <c r="AV132" s="13" t="s">
        <v>85</v>
      </c>
      <c r="AW132" s="13" t="s">
        <v>37</v>
      </c>
      <c r="AX132" s="13" t="s">
        <v>76</v>
      </c>
      <c r="AY132" s="155" t="s">
        <v>130</v>
      </c>
    </row>
    <row r="133" spans="2:65" s="14" customFormat="1" ht="11.25">
      <c r="B133" s="161"/>
      <c r="D133" s="144" t="s">
        <v>143</v>
      </c>
      <c r="E133" s="162" t="s">
        <v>19</v>
      </c>
      <c r="F133" s="163" t="s">
        <v>146</v>
      </c>
      <c r="H133" s="164">
        <v>295</v>
      </c>
      <c r="I133" s="165"/>
      <c r="L133" s="161"/>
      <c r="M133" s="166"/>
      <c r="T133" s="167"/>
      <c r="AT133" s="162" t="s">
        <v>143</v>
      </c>
      <c r="AU133" s="162" t="s">
        <v>85</v>
      </c>
      <c r="AV133" s="14" t="s">
        <v>139</v>
      </c>
      <c r="AW133" s="14" t="s">
        <v>37</v>
      </c>
      <c r="AX133" s="14" t="s">
        <v>83</v>
      </c>
      <c r="AY133" s="162" t="s">
        <v>130</v>
      </c>
    </row>
    <row r="134" spans="2:65" s="1" customFormat="1" ht="16.5" customHeight="1">
      <c r="B134" s="32"/>
      <c r="C134" s="131" t="s">
        <v>183</v>
      </c>
      <c r="D134" s="131" t="s">
        <v>134</v>
      </c>
      <c r="E134" s="132" t="s">
        <v>184</v>
      </c>
      <c r="F134" s="133" t="s">
        <v>155</v>
      </c>
      <c r="G134" s="134" t="s">
        <v>179</v>
      </c>
      <c r="H134" s="135">
        <v>4425</v>
      </c>
      <c r="I134" s="136"/>
      <c r="J134" s="137">
        <f>ROUND(I134*H134,2)</f>
        <v>0</v>
      </c>
      <c r="K134" s="133" t="s">
        <v>138</v>
      </c>
      <c r="L134" s="32"/>
      <c r="M134" s="138" t="s">
        <v>19</v>
      </c>
      <c r="N134" s="139" t="s">
        <v>47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139</v>
      </c>
      <c r="AT134" s="142" t="s">
        <v>134</v>
      </c>
      <c r="AU134" s="142" t="s">
        <v>85</v>
      </c>
      <c r="AY134" s="17" t="s">
        <v>130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7" t="s">
        <v>83</v>
      </c>
      <c r="BK134" s="143">
        <f>ROUND(I134*H134,2)</f>
        <v>0</v>
      </c>
      <c r="BL134" s="17" t="s">
        <v>139</v>
      </c>
      <c r="BM134" s="142" t="s">
        <v>185</v>
      </c>
    </row>
    <row r="135" spans="2:65" s="1" customFormat="1" ht="29.25">
      <c r="B135" s="32"/>
      <c r="D135" s="144" t="s">
        <v>141</v>
      </c>
      <c r="F135" s="145" t="s">
        <v>186</v>
      </c>
      <c r="I135" s="146"/>
      <c r="L135" s="32"/>
      <c r="M135" s="147"/>
      <c r="T135" s="53"/>
      <c r="AT135" s="17" t="s">
        <v>141</v>
      </c>
      <c r="AU135" s="17" t="s">
        <v>85</v>
      </c>
    </row>
    <row r="136" spans="2:65" s="12" customFormat="1" ht="11.25">
      <c r="B136" s="148"/>
      <c r="D136" s="144" t="s">
        <v>143</v>
      </c>
      <c r="E136" s="149" t="s">
        <v>19</v>
      </c>
      <c r="F136" s="150" t="s">
        <v>187</v>
      </c>
      <c r="H136" s="149" t="s">
        <v>19</v>
      </c>
      <c r="I136" s="151"/>
      <c r="L136" s="148"/>
      <c r="M136" s="152"/>
      <c r="T136" s="153"/>
      <c r="AT136" s="149" t="s">
        <v>143</v>
      </c>
      <c r="AU136" s="149" t="s">
        <v>85</v>
      </c>
      <c r="AV136" s="12" t="s">
        <v>83</v>
      </c>
      <c r="AW136" s="12" t="s">
        <v>37</v>
      </c>
      <c r="AX136" s="12" t="s">
        <v>76</v>
      </c>
      <c r="AY136" s="149" t="s">
        <v>130</v>
      </c>
    </row>
    <row r="137" spans="2:65" s="13" customFormat="1" ht="11.25">
      <c r="B137" s="154"/>
      <c r="D137" s="144" t="s">
        <v>143</v>
      </c>
      <c r="E137" s="155" t="s">
        <v>19</v>
      </c>
      <c r="F137" s="156" t="s">
        <v>188</v>
      </c>
      <c r="H137" s="157">
        <v>4425</v>
      </c>
      <c r="I137" s="158"/>
      <c r="L137" s="154"/>
      <c r="M137" s="159"/>
      <c r="T137" s="160"/>
      <c r="AT137" s="155" t="s">
        <v>143</v>
      </c>
      <c r="AU137" s="155" t="s">
        <v>85</v>
      </c>
      <c r="AV137" s="13" t="s">
        <v>85</v>
      </c>
      <c r="AW137" s="13" t="s">
        <v>37</v>
      </c>
      <c r="AX137" s="13" t="s">
        <v>76</v>
      </c>
      <c r="AY137" s="155" t="s">
        <v>130</v>
      </c>
    </row>
    <row r="138" spans="2:65" s="14" customFormat="1" ht="11.25">
      <c r="B138" s="161"/>
      <c r="D138" s="144" t="s">
        <v>143</v>
      </c>
      <c r="E138" s="162" t="s">
        <v>19</v>
      </c>
      <c r="F138" s="163" t="s">
        <v>146</v>
      </c>
      <c r="H138" s="164">
        <v>4425</v>
      </c>
      <c r="I138" s="165"/>
      <c r="L138" s="161"/>
      <c r="M138" s="166"/>
      <c r="T138" s="167"/>
      <c r="AT138" s="162" t="s">
        <v>143</v>
      </c>
      <c r="AU138" s="162" t="s">
        <v>85</v>
      </c>
      <c r="AV138" s="14" t="s">
        <v>139</v>
      </c>
      <c r="AW138" s="14" t="s">
        <v>37</v>
      </c>
      <c r="AX138" s="14" t="s">
        <v>83</v>
      </c>
      <c r="AY138" s="162" t="s">
        <v>130</v>
      </c>
    </row>
    <row r="139" spans="2:65" s="1" customFormat="1" ht="16.5" customHeight="1">
      <c r="B139" s="32"/>
      <c r="C139" s="131" t="s">
        <v>189</v>
      </c>
      <c r="D139" s="131" t="s">
        <v>134</v>
      </c>
      <c r="E139" s="132" t="s">
        <v>190</v>
      </c>
      <c r="F139" s="133" t="s">
        <v>191</v>
      </c>
      <c r="G139" s="134" t="s">
        <v>192</v>
      </c>
      <c r="H139" s="135">
        <v>1</v>
      </c>
      <c r="I139" s="136"/>
      <c r="J139" s="137">
        <f>ROUND(I139*H139,2)</f>
        <v>0</v>
      </c>
      <c r="K139" s="133" t="s">
        <v>138</v>
      </c>
      <c r="L139" s="32"/>
      <c r="M139" s="138" t="s">
        <v>19</v>
      </c>
      <c r="N139" s="139" t="s">
        <v>47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139</v>
      </c>
      <c r="AT139" s="142" t="s">
        <v>134</v>
      </c>
      <c r="AU139" s="142" t="s">
        <v>85</v>
      </c>
      <c r="AY139" s="17" t="s">
        <v>130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7" t="s">
        <v>83</v>
      </c>
      <c r="BK139" s="143">
        <f>ROUND(I139*H139,2)</f>
        <v>0</v>
      </c>
      <c r="BL139" s="17" t="s">
        <v>139</v>
      </c>
      <c r="BM139" s="142" t="s">
        <v>193</v>
      </c>
    </row>
    <row r="140" spans="2:65" s="1" customFormat="1" ht="19.5">
      <c r="B140" s="32"/>
      <c r="D140" s="144" t="s">
        <v>141</v>
      </c>
      <c r="F140" s="145" t="s">
        <v>194</v>
      </c>
      <c r="I140" s="146"/>
      <c r="L140" s="32"/>
      <c r="M140" s="147"/>
      <c r="T140" s="53"/>
      <c r="AT140" s="17" t="s">
        <v>141</v>
      </c>
      <c r="AU140" s="17" t="s">
        <v>85</v>
      </c>
    </row>
    <row r="141" spans="2:65" s="12" customFormat="1" ht="11.25">
      <c r="B141" s="148"/>
      <c r="D141" s="144" t="s">
        <v>143</v>
      </c>
      <c r="E141" s="149" t="s">
        <v>19</v>
      </c>
      <c r="F141" s="150" t="s">
        <v>151</v>
      </c>
      <c r="H141" s="149" t="s">
        <v>19</v>
      </c>
      <c r="I141" s="151"/>
      <c r="L141" s="148"/>
      <c r="M141" s="152"/>
      <c r="T141" s="153"/>
      <c r="AT141" s="149" t="s">
        <v>143</v>
      </c>
      <c r="AU141" s="149" t="s">
        <v>85</v>
      </c>
      <c r="AV141" s="12" t="s">
        <v>83</v>
      </c>
      <c r="AW141" s="12" t="s">
        <v>37</v>
      </c>
      <c r="AX141" s="12" t="s">
        <v>76</v>
      </c>
      <c r="AY141" s="149" t="s">
        <v>130</v>
      </c>
    </row>
    <row r="142" spans="2:65" s="13" customFormat="1" ht="11.25">
      <c r="B142" s="154"/>
      <c r="D142" s="144" t="s">
        <v>143</v>
      </c>
      <c r="E142" s="155" t="s">
        <v>19</v>
      </c>
      <c r="F142" s="156" t="s">
        <v>195</v>
      </c>
      <c r="H142" s="157">
        <v>1</v>
      </c>
      <c r="I142" s="158"/>
      <c r="L142" s="154"/>
      <c r="M142" s="159"/>
      <c r="T142" s="160"/>
      <c r="AT142" s="155" t="s">
        <v>143</v>
      </c>
      <c r="AU142" s="155" t="s">
        <v>85</v>
      </c>
      <c r="AV142" s="13" t="s">
        <v>85</v>
      </c>
      <c r="AW142" s="13" t="s">
        <v>37</v>
      </c>
      <c r="AX142" s="13" t="s">
        <v>76</v>
      </c>
      <c r="AY142" s="155" t="s">
        <v>130</v>
      </c>
    </row>
    <row r="143" spans="2:65" s="14" customFormat="1" ht="11.25">
      <c r="B143" s="161"/>
      <c r="D143" s="144" t="s">
        <v>143</v>
      </c>
      <c r="E143" s="162" t="s">
        <v>19</v>
      </c>
      <c r="F143" s="163" t="s">
        <v>146</v>
      </c>
      <c r="H143" s="164">
        <v>1</v>
      </c>
      <c r="I143" s="165"/>
      <c r="L143" s="161"/>
      <c r="M143" s="166"/>
      <c r="T143" s="167"/>
      <c r="AT143" s="162" t="s">
        <v>143</v>
      </c>
      <c r="AU143" s="162" t="s">
        <v>85</v>
      </c>
      <c r="AV143" s="14" t="s">
        <v>139</v>
      </c>
      <c r="AW143" s="14" t="s">
        <v>37</v>
      </c>
      <c r="AX143" s="14" t="s">
        <v>83</v>
      </c>
      <c r="AY143" s="162" t="s">
        <v>130</v>
      </c>
    </row>
    <row r="144" spans="2:65" s="1" customFormat="1" ht="16.5" customHeight="1">
      <c r="B144" s="32"/>
      <c r="C144" s="131" t="s">
        <v>196</v>
      </c>
      <c r="D144" s="131" t="s">
        <v>134</v>
      </c>
      <c r="E144" s="132" t="s">
        <v>197</v>
      </c>
      <c r="F144" s="133" t="s">
        <v>198</v>
      </c>
      <c r="G144" s="134" t="s">
        <v>192</v>
      </c>
      <c r="H144" s="135">
        <v>1</v>
      </c>
      <c r="I144" s="136"/>
      <c r="J144" s="137">
        <f>ROUND(I144*H144,2)</f>
        <v>0</v>
      </c>
      <c r="K144" s="133" t="s">
        <v>138</v>
      </c>
      <c r="L144" s="32"/>
      <c r="M144" s="138" t="s">
        <v>19</v>
      </c>
      <c r="N144" s="139" t="s">
        <v>47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139</v>
      </c>
      <c r="AT144" s="142" t="s">
        <v>134</v>
      </c>
      <c r="AU144" s="142" t="s">
        <v>85</v>
      </c>
      <c r="AY144" s="17" t="s">
        <v>130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7" t="s">
        <v>83</v>
      </c>
      <c r="BK144" s="143">
        <f>ROUND(I144*H144,2)</f>
        <v>0</v>
      </c>
      <c r="BL144" s="17" t="s">
        <v>139</v>
      </c>
      <c r="BM144" s="142" t="s">
        <v>199</v>
      </c>
    </row>
    <row r="145" spans="2:65" s="1" customFormat="1" ht="19.5">
      <c r="B145" s="32"/>
      <c r="D145" s="144" t="s">
        <v>141</v>
      </c>
      <c r="F145" s="145" t="s">
        <v>194</v>
      </c>
      <c r="I145" s="146"/>
      <c r="L145" s="32"/>
      <c r="M145" s="147"/>
      <c r="T145" s="53"/>
      <c r="AT145" s="17" t="s">
        <v>141</v>
      </c>
      <c r="AU145" s="17" t="s">
        <v>85</v>
      </c>
    </row>
    <row r="146" spans="2:65" s="12" customFormat="1" ht="11.25">
      <c r="B146" s="148"/>
      <c r="D146" s="144" t="s">
        <v>143</v>
      </c>
      <c r="E146" s="149" t="s">
        <v>19</v>
      </c>
      <c r="F146" s="150" t="s">
        <v>151</v>
      </c>
      <c r="H146" s="149" t="s">
        <v>19</v>
      </c>
      <c r="I146" s="151"/>
      <c r="L146" s="148"/>
      <c r="M146" s="152"/>
      <c r="T146" s="153"/>
      <c r="AT146" s="149" t="s">
        <v>143</v>
      </c>
      <c r="AU146" s="149" t="s">
        <v>85</v>
      </c>
      <c r="AV146" s="12" t="s">
        <v>83</v>
      </c>
      <c r="AW146" s="12" t="s">
        <v>37</v>
      </c>
      <c r="AX146" s="12" t="s">
        <v>76</v>
      </c>
      <c r="AY146" s="149" t="s">
        <v>130</v>
      </c>
    </row>
    <row r="147" spans="2:65" s="13" customFormat="1" ht="11.25">
      <c r="B147" s="154"/>
      <c r="D147" s="144" t="s">
        <v>143</v>
      </c>
      <c r="E147" s="155" t="s">
        <v>19</v>
      </c>
      <c r="F147" s="156" t="s">
        <v>195</v>
      </c>
      <c r="H147" s="157">
        <v>1</v>
      </c>
      <c r="I147" s="158"/>
      <c r="L147" s="154"/>
      <c r="M147" s="159"/>
      <c r="T147" s="160"/>
      <c r="AT147" s="155" t="s">
        <v>143</v>
      </c>
      <c r="AU147" s="155" t="s">
        <v>85</v>
      </c>
      <c r="AV147" s="13" t="s">
        <v>85</v>
      </c>
      <c r="AW147" s="13" t="s">
        <v>37</v>
      </c>
      <c r="AX147" s="13" t="s">
        <v>76</v>
      </c>
      <c r="AY147" s="155" t="s">
        <v>130</v>
      </c>
    </row>
    <row r="148" spans="2:65" s="14" customFormat="1" ht="11.25">
      <c r="B148" s="161"/>
      <c r="D148" s="144" t="s">
        <v>143</v>
      </c>
      <c r="E148" s="162" t="s">
        <v>19</v>
      </c>
      <c r="F148" s="163" t="s">
        <v>146</v>
      </c>
      <c r="H148" s="164">
        <v>1</v>
      </c>
      <c r="I148" s="165"/>
      <c r="L148" s="161"/>
      <c r="M148" s="166"/>
      <c r="T148" s="167"/>
      <c r="AT148" s="162" t="s">
        <v>143</v>
      </c>
      <c r="AU148" s="162" t="s">
        <v>85</v>
      </c>
      <c r="AV148" s="14" t="s">
        <v>139</v>
      </c>
      <c r="AW148" s="14" t="s">
        <v>37</v>
      </c>
      <c r="AX148" s="14" t="s">
        <v>83</v>
      </c>
      <c r="AY148" s="162" t="s">
        <v>130</v>
      </c>
    </row>
    <row r="149" spans="2:65" s="1" customFormat="1" ht="16.5" customHeight="1">
      <c r="B149" s="32"/>
      <c r="C149" s="131" t="s">
        <v>200</v>
      </c>
      <c r="D149" s="131" t="s">
        <v>134</v>
      </c>
      <c r="E149" s="132" t="s">
        <v>201</v>
      </c>
      <c r="F149" s="133" t="s">
        <v>202</v>
      </c>
      <c r="G149" s="134" t="s">
        <v>179</v>
      </c>
      <c r="H149" s="135">
        <v>295</v>
      </c>
      <c r="I149" s="136"/>
      <c r="J149" s="137">
        <f>ROUND(I149*H149,2)</f>
        <v>0</v>
      </c>
      <c r="K149" s="133" t="s">
        <v>138</v>
      </c>
      <c r="L149" s="32"/>
      <c r="M149" s="138" t="s">
        <v>19</v>
      </c>
      <c r="N149" s="139" t="s">
        <v>47</v>
      </c>
      <c r="P149" s="140">
        <f>O149*H149</f>
        <v>0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139</v>
      </c>
      <c r="AT149" s="142" t="s">
        <v>134</v>
      </c>
      <c r="AU149" s="142" t="s">
        <v>85</v>
      </c>
      <c r="AY149" s="17" t="s">
        <v>130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7" t="s">
        <v>83</v>
      </c>
      <c r="BK149" s="143">
        <f>ROUND(I149*H149,2)</f>
        <v>0</v>
      </c>
      <c r="BL149" s="17" t="s">
        <v>139</v>
      </c>
      <c r="BM149" s="142" t="s">
        <v>203</v>
      </c>
    </row>
    <row r="150" spans="2:65" s="1" customFormat="1" ht="19.5">
      <c r="B150" s="32"/>
      <c r="D150" s="144" t="s">
        <v>141</v>
      </c>
      <c r="F150" s="145" t="s">
        <v>194</v>
      </c>
      <c r="I150" s="146"/>
      <c r="L150" s="32"/>
      <c r="M150" s="147"/>
      <c r="T150" s="53"/>
      <c r="AT150" s="17" t="s">
        <v>141</v>
      </c>
      <c r="AU150" s="17" t="s">
        <v>85</v>
      </c>
    </row>
    <row r="151" spans="2:65" s="12" customFormat="1" ht="11.25">
      <c r="B151" s="148"/>
      <c r="D151" s="144" t="s">
        <v>143</v>
      </c>
      <c r="E151" s="149" t="s">
        <v>19</v>
      </c>
      <c r="F151" s="150" t="s">
        <v>151</v>
      </c>
      <c r="H151" s="149" t="s">
        <v>19</v>
      </c>
      <c r="I151" s="151"/>
      <c r="L151" s="148"/>
      <c r="M151" s="152"/>
      <c r="T151" s="153"/>
      <c r="AT151" s="149" t="s">
        <v>143</v>
      </c>
      <c r="AU151" s="149" t="s">
        <v>85</v>
      </c>
      <c r="AV151" s="12" t="s">
        <v>83</v>
      </c>
      <c r="AW151" s="12" t="s">
        <v>37</v>
      </c>
      <c r="AX151" s="12" t="s">
        <v>76</v>
      </c>
      <c r="AY151" s="149" t="s">
        <v>130</v>
      </c>
    </row>
    <row r="152" spans="2:65" s="13" customFormat="1" ht="11.25">
      <c r="B152" s="154"/>
      <c r="D152" s="144" t="s">
        <v>143</v>
      </c>
      <c r="E152" s="155" t="s">
        <v>19</v>
      </c>
      <c r="F152" s="156" t="s">
        <v>182</v>
      </c>
      <c r="H152" s="157">
        <v>295</v>
      </c>
      <c r="I152" s="158"/>
      <c r="L152" s="154"/>
      <c r="M152" s="159"/>
      <c r="T152" s="160"/>
      <c r="AT152" s="155" t="s">
        <v>143</v>
      </c>
      <c r="AU152" s="155" t="s">
        <v>85</v>
      </c>
      <c r="AV152" s="13" t="s">
        <v>85</v>
      </c>
      <c r="AW152" s="13" t="s">
        <v>37</v>
      </c>
      <c r="AX152" s="13" t="s">
        <v>76</v>
      </c>
      <c r="AY152" s="155" t="s">
        <v>130</v>
      </c>
    </row>
    <row r="153" spans="2:65" s="14" customFormat="1" ht="11.25">
      <c r="B153" s="161"/>
      <c r="D153" s="144" t="s">
        <v>143</v>
      </c>
      <c r="E153" s="162" t="s">
        <v>19</v>
      </c>
      <c r="F153" s="163" t="s">
        <v>146</v>
      </c>
      <c r="H153" s="164">
        <v>295</v>
      </c>
      <c r="I153" s="165"/>
      <c r="L153" s="161"/>
      <c r="M153" s="166"/>
      <c r="T153" s="167"/>
      <c r="AT153" s="162" t="s">
        <v>143</v>
      </c>
      <c r="AU153" s="162" t="s">
        <v>85</v>
      </c>
      <c r="AV153" s="14" t="s">
        <v>139</v>
      </c>
      <c r="AW153" s="14" t="s">
        <v>37</v>
      </c>
      <c r="AX153" s="14" t="s">
        <v>83</v>
      </c>
      <c r="AY153" s="162" t="s">
        <v>130</v>
      </c>
    </row>
    <row r="154" spans="2:65" s="11" customFormat="1" ht="22.9" customHeight="1">
      <c r="B154" s="119"/>
      <c r="D154" s="120" t="s">
        <v>75</v>
      </c>
      <c r="E154" s="129" t="s">
        <v>204</v>
      </c>
      <c r="F154" s="129" t="s">
        <v>205</v>
      </c>
      <c r="I154" s="122"/>
      <c r="J154" s="130">
        <f>BK154</f>
        <v>0</v>
      </c>
      <c r="L154" s="119"/>
      <c r="M154" s="124"/>
      <c r="P154" s="125">
        <f>SUM(P155:P189)</f>
        <v>0</v>
      </c>
      <c r="R154" s="125">
        <f>SUM(R155:R189)</f>
        <v>0</v>
      </c>
      <c r="T154" s="126">
        <f>SUM(T155:T189)</f>
        <v>0</v>
      </c>
      <c r="AR154" s="120" t="s">
        <v>83</v>
      </c>
      <c r="AT154" s="127" t="s">
        <v>75</v>
      </c>
      <c r="AU154" s="127" t="s">
        <v>83</v>
      </c>
      <c r="AY154" s="120" t="s">
        <v>130</v>
      </c>
      <c r="BK154" s="128">
        <f>SUM(BK155:BK189)</f>
        <v>0</v>
      </c>
    </row>
    <row r="155" spans="2:65" s="1" customFormat="1" ht="24.2" customHeight="1">
      <c r="B155" s="32"/>
      <c r="C155" s="131" t="s">
        <v>8</v>
      </c>
      <c r="D155" s="131" t="s">
        <v>134</v>
      </c>
      <c r="E155" s="132" t="s">
        <v>206</v>
      </c>
      <c r="F155" s="133" t="s">
        <v>207</v>
      </c>
      <c r="G155" s="134" t="s">
        <v>179</v>
      </c>
      <c r="H155" s="135">
        <v>6976</v>
      </c>
      <c r="I155" s="136"/>
      <c r="J155" s="137">
        <f>ROUND(I155*H155,2)</f>
        <v>0</v>
      </c>
      <c r="K155" s="133" t="s">
        <v>138</v>
      </c>
      <c r="L155" s="32"/>
      <c r="M155" s="138" t="s">
        <v>19</v>
      </c>
      <c r="N155" s="139" t="s">
        <v>47</v>
      </c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AR155" s="142" t="s">
        <v>139</v>
      </c>
      <c r="AT155" s="142" t="s">
        <v>134</v>
      </c>
      <c r="AU155" s="142" t="s">
        <v>85</v>
      </c>
      <c r="AY155" s="17" t="s">
        <v>130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7" t="s">
        <v>83</v>
      </c>
      <c r="BK155" s="143">
        <f>ROUND(I155*H155,2)</f>
        <v>0</v>
      </c>
      <c r="BL155" s="17" t="s">
        <v>139</v>
      </c>
      <c r="BM155" s="142" t="s">
        <v>208</v>
      </c>
    </row>
    <row r="156" spans="2:65" s="1" customFormat="1" ht="29.25">
      <c r="B156" s="32"/>
      <c r="D156" s="144" t="s">
        <v>141</v>
      </c>
      <c r="F156" s="145" t="s">
        <v>209</v>
      </c>
      <c r="I156" s="146"/>
      <c r="L156" s="32"/>
      <c r="M156" s="147"/>
      <c r="T156" s="53"/>
      <c r="AT156" s="17" t="s">
        <v>141</v>
      </c>
      <c r="AU156" s="17" t="s">
        <v>85</v>
      </c>
    </row>
    <row r="157" spans="2:65" s="12" customFormat="1" ht="11.25">
      <c r="B157" s="148"/>
      <c r="D157" s="144" t="s">
        <v>143</v>
      </c>
      <c r="E157" s="149" t="s">
        <v>19</v>
      </c>
      <c r="F157" s="150" t="s">
        <v>210</v>
      </c>
      <c r="H157" s="149" t="s">
        <v>19</v>
      </c>
      <c r="I157" s="151"/>
      <c r="L157" s="148"/>
      <c r="M157" s="152"/>
      <c r="T157" s="153"/>
      <c r="AT157" s="149" t="s">
        <v>143</v>
      </c>
      <c r="AU157" s="149" t="s">
        <v>85</v>
      </c>
      <c r="AV157" s="12" t="s">
        <v>83</v>
      </c>
      <c r="AW157" s="12" t="s">
        <v>37</v>
      </c>
      <c r="AX157" s="12" t="s">
        <v>76</v>
      </c>
      <c r="AY157" s="149" t="s">
        <v>130</v>
      </c>
    </row>
    <row r="158" spans="2:65" s="13" customFormat="1" ht="11.25">
      <c r="B158" s="154"/>
      <c r="D158" s="144" t="s">
        <v>143</v>
      </c>
      <c r="E158" s="155" t="s">
        <v>19</v>
      </c>
      <c r="F158" s="156" t="s">
        <v>211</v>
      </c>
      <c r="H158" s="157">
        <v>6976</v>
      </c>
      <c r="I158" s="158"/>
      <c r="L158" s="154"/>
      <c r="M158" s="159"/>
      <c r="T158" s="160"/>
      <c r="AT158" s="155" t="s">
        <v>143</v>
      </c>
      <c r="AU158" s="155" t="s">
        <v>85</v>
      </c>
      <c r="AV158" s="13" t="s">
        <v>85</v>
      </c>
      <c r="AW158" s="13" t="s">
        <v>37</v>
      </c>
      <c r="AX158" s="13" t="s">
        <v>76</v>
      </c>
      <c r="AY158" s="155" t="s">
        <v>130</v>
      </c>
    </row>
    <row r="159" spans="2:65" s="14" customFormat="1" ht="11.25">
      <c r="B159" s="161"/>
      <c r="D159" s="144" t="s">
        <v>143</v>
      </c>
      <c r="E159" s="162" t="s">
        <v>19</v>
      </c>
      <c r="F159" s="163" t="s">
        <v>146</v>
      </c>
      <c r="H159" s="164">
        <v>6976</v>
      </c>
      <c r="I159" s="165"/>
      <c r="L159" s="161"/>
      <c r="M159" s="166"/>
      <c r="T159" s="167"/>
      <c r="AT159" s="162" t="s">
        <v>143</v>
      </c>
      <c r="AU159" s="162" t="s">
        <v>85</v>
      </c>
      <c r="AV159" s="14" t="s">
        <v>139</v>
      </c>
      <c r="AW159" s="14" t="s">
        <v>37</v>
      </c>
      <c r="AX159" s="14" t="s">
        <v>83</v>
      </c>
      <c r="AY159" s="162" t="s">
        <v>130</v>
      </c>
    </row>
    <row r="160" spans="2:65" s="1" customFormat="1" ht="16.5" customHeight="1">
      <c r="B160" s="32"/>
      <c r="C160" s="131" t="s">
        <v>212</v>
      </c>
      <c r="D160" s="131" t="s">
        <v>134</v>
      </c>
      <c r="E160" s="132" t="s">
        <v>213</v>
      </c>
      <c r="F160" s="133" t="s">
        <v>202</v>
      </c>
      <c r="G160" s="134" t="s">
        <v>179</v>
      </c>
      <c r="H160" s="135">
        <v>3270</v>
      </c>
      <c r="I160" s="136"/>
      <c r="J160" s="137">
        <f>ROUND(I160*H160,2)</f>
        <v>0</v>
      </c>
      <c r="K160" s="133" t="s">
        <v>138</v>
      </c>
      <c r="L160" s="32"/>
      <c r="M160" s="138" t="s">
        <v>19</v>
      </c>
      <c r="N160" s="139" t="s">
        <v>47</v>
      </c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AR160" s="142" t="s">
        <v>139</v>
      </c>
      <c r="AT160" s="142" t="s">
        <v>134</v>
      </c>
      <c r="AU160" s="142" t="s">
        <v>85</v>
      </c>
      <c r="AY160" s="17" t="s">
        <v>130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7" t="s">
        <v>83</v>
      </c>
      <c r="BK160" s="143">
        <f>ROUND(I160*H160,2)</f>
        <v>0</v>
      </c>
      <c r="BL160" s="17" t="s">
        <v>139</v>
      </c>
      <c r="BM160" s="142" t="s">
        <v>214</v>
      </c>
    </row>
    <row r="161" spans="2:65" s="1" customFormat="1" ht="48.75">
      <c r="B161" s="32"/>
      <c r="D161" s="144" t="s">
        <v>141</v>
      </c>
      <c r="F161" s="145" t="s">
        <v>215</v>
      </c>
      <c r="I161" s="146"/>
      <c r="L161" s="32"/>
      <c r="M161" s="147"/>
      <c r="T161" s="53"/>
      <c r="AT161" s="17" t="s">
        <v>141</v>
      </c>
      <c r="AU161" s="17" t="s">
        <v>85</v>
      </c>
    </row>
    <row r="162" spans="2:65" s="12" customFormat="1" ht="11.25">
      <c r="B162" s="148"/>
      <c r="D162" s="144" t="s">
        <v>143</v>
      </c>
      <c r="E162" s="149" t="s">
        <v>19</v>
      </c>
      <c r="F162" s="150" t="s">
        <v>187</v>
      </c>
      <c r="H162" s="149" t="s">
        <v>19</v>
      </c>
      <c r="I162" s="151"/>
      <c r="L162" s="148"/>
      <c r="M162" s="152"/>
      <c r="T162" s="153"/>
      <c r="AT162" s="149" t="s">
        <v>143</v>
      </c>
      <c r="AU162" s="149" t="s">
        <v>85</v>
      </c>
      <c r="AV162" s="12" t="s">
        <v>83</v>
      </c>
      <c r="AW162" s="12" t="s">
        <v>37</v>
      </c>
      <c r="AX162" s="12" t="s">
        <v>76</v>
      </c>
      <c r="AY162" s="149" t="s">
        <v>130</v>
      </c>
    </row>
    <row r="163" spans="2:65" s="13" customFormat="1" ht="11.25">
      <c r="B163" s="154"/>
      <c r="D163" s="144" t="s">
        <v>143</v>
      </c>
      <c r="E163" s="155" t="s">
        <v>19</v>
      </c>
      <c r="F163" s="156" t="s">
        <v>216</v>
      </c>
      <c r="H163" s="157">
        <v>3270</v>
      </c>
      <c r="I163" s="158"/>
      <c r="L163" s="154"/>
      <c r="M163" s="159"/>
      <c r="T163" s="160"/>
      <c r="AT163" s="155" t="s">
        <v>143</v>
      </c>
      <c r="AU163" s="155" t="s">
        <v>85</v>
      </c>
      <c r="AV163" s="13" t="s">
        <v>85</v>
      </c>
      <c r="AW163" s="13" t="s">
        <v>37</v>
      </c>
      <c r="AX163" s="13" t="s">
        <v>76</v>
      </c>
      <c r="AY163" s="155" t="s">
        <v>130</v>
      </c>
    </row>
    <row r="164" spans="2:65" s="14" customFormat="1" ht="11.25">
      <c r="B164" s="161"/>
      <c r="D164" s="144" t="s">
        <v>143</v>
      </c>
      <c r="E164" s="162" t="s">
        <v>19</v>
      </c>
      <c r="F164" s="163" t="s">
        <v>146</v>
      </c>
      <c r="H164" s="164">
        <v>3270</v>
      </c>
      <c r="I164" s="165"/>
      <c r="L164" s="161"/>
      <c r="M164" s="166"/>
      <c r="T164" s="167"/>
      <c r="AT164" s="162" t="s">
        <v>143</v>
      </c>
      <c r="AU164" s="162" t="s">
        <v>85</v>
      </c>
      <c r="AV164" s="14" t="s">
        <v>139</v>
      </c>
      <c r="AW164" s="14" t="s">
        <v>37</v>
      </c>
      <c r="AX164" s="14" t="s">
        <v>83</v>
      </c>
      <c r="AY164" s="162" t="s">
        <v>130</v>
      </c>
    </row>
    <row r="165" spans="2:65" s="1" customFormat="1" ht="16.5" customHeight="1">
      <c r="B165" s="32"/>
      <c r="C165" s="131" t="s">
        <v>217</v>
      </c>
      <c r="D165" s="131" t="s">
        <v>134</v>
      </c>
      <c r="E165" s="132" t="s">
        <v>218</v>
      </c>
      <c r="F165" s="133" t="s">
        <v>219</v>
      </c>
      <c r="G165" s="134" t="s">
        <v>179</v>
      </c>
      <c r="H165" s="135">
        <v>218</v>
      </c>
      <c r="I165" s="136"/>
      <c r="J165" s="137">
        <f>ROUND(I165*H165,2)</f>
        <v>0</v>
      </c>
      <c r="K165" s="133" t="s">
        <v>138</v>
      </c>
      <c r="L165" s="32"/>
      <c r="M165" s="138" t="s">
        <v>19</v>
      </c>
      <c r="N165" s="139" t="s">
        <v>47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139</v>
      </c>
      <c r="AT165" s="142" t="s">
        <v>134</v>
      </c>
      <c r="AU165" s="142" t="s">
        <v>85</v>
      </c>
      <c r="AY165" s="17" t="s">
        <v>130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7" t="s">
        <v>83</v>
      </c>
      <c r="BK165" s="143">
        <f>ROUND(I165*H165,2)</f>
        <v>0</v>
      </c>
      <c r="BL165" s="17" t="s">
        <v>139</v>
      </c>
      <c r="BM165" s="142" t="s">
        <v>220</v>
      </c>
    </row>
    <row r="166" spans="2:65" s="1" customFormat="1" ht="29.25">
      <c r="B166" s="32"/>
      <c r="D166" s="144" t="s">
        <v>141</v>
      </c>
      <c r="F166" s="145" t="s">
        <v>221</v>
      </c>
      <c r="I166" s="146"/>
      <c r="L166" s="32"/>
      <c r="M166" s="147"/>
      <c r="T166" s="53"/>
      <c r="AT166" s="17" t="s">
        <v>141</v>
      </c>
      <c r="AU166" s="17" t="s">
        <v>85</v>
      </c>
    </row>
    <row r="167" spans="2:65" s="12" customFormat="1" ht="11.25">
      <c r="B167" s="148"/>
      <c r="D167" s="144" t="s">
        <v>143</v>
      </c>
      <c r="E167" s="149" t="s">
        <v>19</v>
      </c>
      <c r="F167" s="150" t="s">
        <v>151</v>
      </c>
      <c r="H167" s="149" t="s">
        <v>19</v>
      </c>
      <c r="I167" s="151"/>
      <c r="L167" s="148"/>
      <c r="M167" s="152"/>
      <c r="T167" s="153"/>
      <c r="AT167" s="149" t="s">
        <v>143</v>
      </c>
      <c r="AU167" s="149" t="s">
        <v>85</v>
      </c>
      <c r="AV167" s="12" t="s">
        <v>83</v>
      </c>
      <c r="AW167" s="12" t="s">
        <v>37</v>
      </c>
      <c r="AX167" s="12" t="s">
        <v>76</v>
      </c>
      <c r="AY167" s="149" t="s">
        <v>130</v>
      </c>
    </row>
    <row r="168" spans="2:65" s="13" customFormat="1" ht="11.25">
      <c r="B168" s="154"/>
      <c r="D168" s="144" t="s">
        <v>143</v>
      </c>
      <c r="E168" s="155" t="s">
        <v>19</v>
      </c>
      <c r="F168" s="156" t="s">
        <v>222</v>
      </c>
      <c r="H168" s="157">
        <v>218</v>
      </c>
      <c r="I168" s="158"/>
      <c r="L168" s="154"/>
      <c r="M168" s="159"/>
      <c r="T168" s="160"/>
      <c r="AT168" s="155" t="s">
        <v>143</v>
      </c>
      <c r="AU168" s="155" t="s">
        <v>85</v>
      </c>
      <c r="AV168" s="13" t="s">
        <v>85</v>
      </c>
      <c r="AW168" s="13" t="s">
        <v>37</v>
      </c>
      <c r="AX168" s="13" t="s">
        <v>76</v>
      </c>
      <c r="AY168" s="155" t="s">
        <v>130</v>
      </c>
    </row>
    <row r="169" spans="2:65" s="14" customFormat="1" ht="11.25">
      <c r="B169" s="161"/>
      <c r="D169" s="144" t="s">
        <v>143</v>
      </c>
      <c r="E169" s="162" t="s">
        <v>19</v>
      </c>
      <c r="F169" s="163" t="s">
        <v>146</v>
      </c>
      <c r="H169" s="164">
        <v>218</v>
      </c>
      <c r="I169" s="165"/>
      <c r="L169" s="161"/>
      <c r="M169" s="166"/>
      <c r="T169" s="167"/>
      <c r="AT169" s="162" t="s">
        <v>143</v>
      </c>
      <c r="AU169" s="162" t="s">
        <v>85</v>
      </c>
      <c r="AV169" s="14" t="s">
        <v>139</v>
      </c>
      <c r="AW169" s="14" t="s">
        <v>37</v>
      </c>
      <c r="AX169" s="14" t="s">
        <v>83</v>
      </c>
      <c r="AY169" s="162" t="s">
        <v>130</v>
      </c>
    </row>
    <row r="170" spans="2:65" s="1" customFormat="1" ht="16.5" customHeight="1">
      <c r="B170" s="32"/>
      <c r="C170" s="131" t="s">
        <v>223</v>
      </c>
      <c r="D170" s="131" t="s">
        <v>134</v>
      </c>
      <c r="E170" s="132" t="s">
        <v>224</v>
      </c>
      <c r="F170" s="133" t="s">
        <v>198</v>
      </c>
      <c r="G170" s="134" t="s">
        <v>179</v>
      </c>
      <c r="H170" s="135">
        <v>218</v>
      </c>
      <c r="I170" s="136"/>
      <c r="J170" s="137">
        <f>ROUND(I170*H170,2)</f>
        <v>0</v>
      </c>
      <c r="K170" s="133" t="s">
        <v>138</v>
      </c>
      <c r="L170" s="32"/>
      <c r="M170" s="138" t="s">
        <v>19</v>
      </c>
      <c r="N170" s="139" t="s">
        <v>47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139</v>
      </c>
      <c r="AT170" s="142" t="s">
        <v>134</v>
      </c>
      <c r="AU170" s="142" t="s">
        <v>85</v>
      </c>
      <c r="AY170" s="17" t="s">
        <v>130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7" t="s">
        <v>83</v>
      </c>
      <c r="BK170" s="143">
        <f>ROUND(I170*H170,2)</f>
        <v>0</v>
      </c>
      <c r="BL170" s="17" t="s">
        <v>139</v>
      </c>
      <c r="BM170" s="142" t="s">
        <v>225</v>
      </c>
    </row>
    <row r="171" spans="2:65" s="1" customFormat="1" ht="29.25">
      <c r="B171" s="32"/>
      <c r="D171" s="144" t="s">
        <v>141</v>
      </c>
      <c r="F171" s="145" t="s">
        <v>226</v>
      </c>
      <c r="I171" s="146"/>
      <c r="L171" s="32"/>
      <c r="M171" s="147"/>
      <c r="T171" s="53"/>
      <c r="AT171" s="17" t="s">
        <v>141</v>
      </c>
      <c r="AU171" s="17" t="s">
        <v>85</v>
      </c>
    </row>
    <row r="172" spans="2:65" s="12" customFormat="1" ht="11.25">
      <c r="B172" s="148"/>
      <c r="D172" s="144" t="s">
        <v>143</v>
      </c>
      <c r="E172" s="149" t="s">
        <v>19</v>
      </c>
      <c r="F172" s="150" t="s">
        <v>151</v>
      </c>
      <c r="H172" s="149" t="s">
        <v>19</v>
      </c>
      <c r="I172" s="151"/>
      <c r="L172" s="148"/>
      <c r="M172" s="152"/>
      <c r="T172" s="153"/>
      <c r="AT172" s="149" t="s">
        <v>143</v>
      </c>
      <c r="AU172" s="149" t="s">
        <v>85</v>
      </c>
      <c r="AV172" s="12" t="s">
        <v>83</v>
      </c>
      <c r="AW172" s="12" t="s">
        <v>37</v>
      </c>
      <c r="AX172" s="12" t="s">
        <v>76</v>
      </c>
      <c r="AY172" s="149" t="s">
        <v>130</v>
      </c>
    </row>
    <row r="173" spans="2:65" s="13" customFormat="1" ht="11.25">
      <c r="B173" s="154"/>
      <c r="D173" s="144" t="s">
        <v>143</v>
      </c>
      <c r="E173" s="155" t="s">
        <v>19</v>
      </c>
      <c r="F173" s="156" t="s">
        <v>222</v>
      </c>
      <c r="H173" s="157">
        <v>218</v>
      </c>
      <c r="I173" s="158"/>
      <c r="L173" s="154"/>
      <c r="M173" s="159"/>
      <c r="T173" s="160"/>
      <c r="AT173" s="155" t="s">
        <v>143</v>
      </c>
      <c r="AU173" s="155" t="s">
        <v>85</v>
      </c>
      <c r="AV173" s="13" t="s">
        <v>85</v>
      </c>
      <c r="AW173" s="13" t="s">
        <v>37</v>
      </c>
      <c r="AX173" s="13" t="s">
        <v>76</v>
      </c>
      <c r="AY173" s="155" t="s">
        <v>130</v>
      </c>
    </row>
    <row r="174" spans="2:65" s="14" customFormat="1" ht="11.25">
      <c r="B174" s="161"/>
      <c r="D174" s="144" t="s">
        <v>143</v>
      </c>
      <c r="E174" s="162" t="s">
        <v>19</v>
      </c>
      <c r="F174" s="163" t="s">
        <v>146</v>
      </c>
      <c r="H174" s="164">
        <v>218</v>
      </c>
      <c r="I174" s="165"/>
      <c r="L174" s="161"/>
      <c r="M174" s="166"/>
      <c r="T174" s="167"/>
      <c r="AT174" s="162" t="s">
        <v>143</v>
      </c>
      <c r="AU174" s="162" t="s">
        <v>85</v>
      </c>
      <c r="AV174" s="14" t="s">
        <v>139</v>
      </c>
      <c r="AW174" s="14" t="s">
        <v>37</v>
      </c>
      <c r="AX174" s="14" t="s">
        <v>83</v>
      </c>
      <c r="AY174" s="162" t="s">
        <v>130</v>
      </c>
    </row>
    <row r="175" spans="2:65" s="1" customFormat="1" ht="16.5" customHeight="1">
      <c r="B175" s="32"/>
      <c r="C175" s="131" t="s">
        <v>227</v>
      </c>
      <c r="D175" s="131" t="s">
        <v>134</v>
      </c>
      <c r="E175" s="132" t="s">
        <v>228</v>
      </c>
      <c r="F175" s="133" t="s">
        <v>155</v>
      </c>
      <c r="G175" s="134" t="s">
        <v>179</v>
      </c>
      <c r="H175" s="135">
        <v>3270</v>
      </c>
      <c r="I175" s="136"/>
      <c r="J175" s="137">
        <f>ROUND(I175*H175,2)</f>
        <v>0</v>
      </c>
      <c r="K175" s="133" t="s">
        <v>138</v>
      </c>
      <c r="L175" s="32"/>
      <c r="M175" s="138" t="s">
        <v>19</v>
      </c>
      <c r="N175" s="139" t="s">
        <v>47</v>
      </c>
      <c r="P175" s="140">
        <f>O175*H175</f>
        <v>0</v>
      </c>
      <c r="Q175" s="140">
        <v>0</v>
      </c>
      <c r="R175" s="140">
        <f>Q175*H175</f>
        <v>0</v>
      </c>
      <c r="S175" s="140">
        <v>0</v>
      </c>
      <c r="T175" s="141">
        <f>S175*H175</f>
        <v>0</v>
      </c>
      <c r="AR175" s="142" t="s">
        <v>139</v>
      </c>
      <c r="AT175" s="142" t="s">
        <v>134</v>
      </c>
      <c r="AU175" s="142" t="s">
        <v>85</v>
      </c>
      <c r="AY175" s="17" t="s">
        <v>130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7" t="s">
        <v>83</v>
      </c>
      <c r="BK175" s="143">
        <f>ROUND(I175*H175,2)</f>
        <v>0</v>
      </c>
      <c r="BL175" s="17" t="s">
        <v>139</v>
      </c>
      <c r="BM175" s="142" t="s">
        <v>229</v>
      </c>
    </row>
    <row r="176" spans="2:65" s="1" customFormat="1" ht="29.25">
      <c r="B176" s="32"/>
      <c r="D176" s="144" t="s">
        <v>141</v>
      </c>
      <c r="F176" s="145" t="s">
        <v>230</v>
      </c>
      <c r="I176" s="146"/>
      <c r="L176" s="32"/>
      <c r="M176" s="147"/>
      <c r="T176" s="53"/>
      <c r="AT176" s="17" t="s">
        <v>141</v>
      </c>
      <c r="AU176" s="17" t="s">
        <v>85</v>
      </c>
    </row>
    <row r="177" spans="2:65" s="12" customFormat="1" ht="11.25">
      <c r="B177" s="148"/>
      <c r="D177" s="144" t="s">
        <v>143</v>
      </c>
      <c r="E177" s="149" t="s">
        <v>19</v>
      </c>
      <c r="F177" s="150" t="s">
        <v>187</v>
      </c>
      <c r="H177" s="149" t="s">
        <v>19</v>
      </c>
      <c r="I177" s="151"/>
      <c r="L177" s="148"/>
      <c r="M177" s="152"/>
      <c r="T177" s="153"/>
      <c r="AT177" s="149" t="s">
        <v>143</v>
      </c>
      <c r="AU177" s="149" t="s">
        <v>85</v>
      </c>
      <c r="AV177" s="12" t="s">
        <v>83</v>
      </c>
      <c r="AW177" s="12" t="s">
        <v>37</v>
      </c>
      <c r="AX177" s="12" t="s">
        <v>76</v>
      </c>
      <c r="AY177" s="149" t="s">
        <v>130</v>
      </c>
    </row>
    <row r="178" spans="2:65" s="13" customFormat="1" ht="11.25">
      <c r="B178" s="154"/>
      <c r="D178" s="144" t="s">
        <v>143</v>
      </c>
      <c r="E178" s="155" t="s">
        <v>19</v>
      </c>
      <c r="F178" s="156" t="s">
        <v>216</v>
      </c>
      <c r="H178" s="157">
        <v>3270</v>
      </c>
      <c r="I178" s="158"/>
      <c r="L178" s="154"/>
      <c r="M178" s="159"/>
      <c r="T178" s="160"/>
      <c r="AT178" s="155" t="s">
        <v>143</v>
      </c>
      <c r="AU178" s="155" t="s">
        <v>85</v>
      </c>
      <c r="AV178" s="13" t="s">
        <v>85</v>
      </c>
      <c r="AW178" s="13" t="s">
        <v>37</v>
      </c>
      <c r="AX178" s="13" t="s">
        <v>76</v>
      </c>
      <c r="AY178" s="155" t="s">
        <v>130</v>
      </c>
    </row>
    <row r="179" spans="2:65" s="14" customFormat="1" ht="11.25">
      <c r="B179" s="161"/>
      <c r="D179" s="144" t="s">
        <v>143</v>
      </c>
      <c r="E179" s="162" t="s">
        <v>19</v>
      </c>
      <c r="F179" s="163" t="s">
        <v>146</v>
      </c>
      <c r="H179" s="164">
        <v>3270</v>
      </c>
      <c r="I179" s="165"/>
      <c r="L179" s="161"/>
      <c r="M179" s="166"/>
      <c r="T179" s="167"/>
      <c r="AT179" s="162" t="s">
        <v>143</v>
      </c>
      <c r="AU179" s="162" t="s">
        <v>85</v>
      </c>
      <c r="AV179" s="14" t="s">
        <v>139</v>
      </c>
      <c r="AW179" s="14" t="s">
        <v>37</v>
      </c>
      <c r="AX179" s="14" t="s">
        <v>83</v>
      </c>
      <c r="AY179" s="162" t="s">
        <v>130</v>
      </c>
    </row>
    <row r="180" spans="2:65" s="1" customFormat="1" ht="16.5" customHeight="1">
      <c r="B180" s="32"/>
      <c r="C180" s="131" t="s">
        <v>231</v>
      </c>
      <c r="D180" s="131" t="s">
        <v>134</v>
      </c>
      <c r="E180" s="132" t="s">
        <v>232</v>
      </c>
      <c r="F180" s="133" t="s">
        <v>233</v>
      </c>
      <c r="G180" s="134" t="s">
        <v>179</v>
      </c>
      <c r="H180" s="135">
        <v>218</v>
      </c>
      <c r="I180" s="136"/>
      <c r="J180" s="137">
        <f>ROUND(I180*H180,2)</f>
        <v>0</v>
      </c>
      <c r="K180" s="133" t="s">
        <v>138</v>
      </c>
      <c r="L180" s="32"/>
      <c r="M180" s="138" t="s">
        <v>19</v>
      </c>
      <c r="N180" s="139" t="s">
        <v>47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139</v>
      </c>
      <c r="AT180" s="142" t="s">
        <v>134</v>
      </c>
      <c r="AU180" s="142" t="s">
        <v>85</v>
      </c>
      <c r="AY180" s="17" t="s">
        <v>130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7" t="s">
        <v>83</v>
      </c>
      <c r="BK180" s="143">
        <f>ROUND(I180*H180,2)</f>
        <v>0</v>
      </c>
      <c r="BL180" s="17" t="s">
        <v>139</v>
      </c>
      <c r="BM180" s="142" t="s">
        <v>234</v>
      </c>
    </row>
    <row r="181" spans="2:65" s="1" customFormat="1" ht="29.25">
      <c r="B181" s="32"/>
      <c r="D181" s="144" t="s">
        <v>141</v>
      </c>
      <c r="F181" s="145" t="s">
        <v>235</v>
      </c>
      <c r="I181" s="146"/>
      <c r="L181" s="32"/>
      <c r="M181" s="147"/>
      <c r="T181" s="53"/>
      <c r="AT181" s="17" t="s">
        <v>141</v>
      </c>
      <c r="AU181" s="17" t="s">
        <v>85</v>
      </c>
    </row>
    <row r="182" spans="2:65" s="12" customFormat="1" ht="11.25">
      <c r="B182" s="148"/>
      <c r="D182" s="144" t="s">
        <v>143</v>
      </c>
      <c r="E182" s="149" t="s">
        <v>19</v>
      </c>
      <c r="F182" s="150" t="s">
        <v>151</v>
      </c>
      <c r="H182" s="149" t="s">
        <v>19</v>
      </c>
      <c r="I182" s="151"/>
      <c r="L182" s="148"/>
      <c r="M182" s="152"/>
      <c r="T182" s="153"/>
      <c r="AT182" s="149" t="s">
        <v>143</v>
      </c>
      <c r="AU182" s="149" t="s">
        <v>85</v>
      </c>
      <c r="AV182" s="12" t="s">
        <v>83</v>
      </c>
      <c r="AW182" s="12" t="s">
        <v>37</v>
      </c>
      <c r="AX182" s="12" t="s">
        <v>76</v>
      </c>
      <c r="AY182" s="149" t="s">
        <v>130</v>
      </c>
    </row>
    <row r="183" spans="2:65" s="13" customFormat="1" ht="11.25">
      <c r="B183" s="154"/>
      <c r="D183" s="144" t="s">
        <v>143</v>
      </c>
      <c r="E183" s="155" t="s">
        <v>19</v>
      </c>
      <c r="F183" s="156" t="s">
        <v>222</v>
      </c>
      <c r="H183" s="157">
        <v>218</v>
      </c>
      <c r="I183" s="158"/>
      <c r="L183" s="154"/>
      <c r="M183" s="159"/>
      <c r="T183" s="160"/>
      <c r="AT183" s="155" t="s">
        <v>143</v>
      </c>
      <c r="AU183" s="155" t="s">
        <v>85</v>
      </c>
      <c r="AV183" s="13" t="s">
        <v>85</v>
      </c>
      <c r="AW183" s="13" t="s">
        <v>37</v>
      </c>
      <c r="AX183" s="13" t="s">
        <v>76</v>
      </c>
      <c r="AY183" s="155" t="s">
        <v>130</v>
      </c>
    </row>
    <row r="184" spans="2:65" s="14" customFormat="1" ht="11.25">
      <c r="B184" s="161"/>
      <c r="D184" s="144" t="s">
        <v>143</v>
      </c>
      <c r="E184" s="162" t="s">
        <v>19</v>
      </c>
      <c r="F184" s="163" t="s">
        <v>146</v>
      </c>
      <c r="H184" s="164">
        <v>218</v>
      </c>
      <c r="I184" s="165"/>
      <c r="L184" s="161"/>
      <c r="M184" s="166"/>
      <c r="T184" s="167"/>
      <c r="AT184" s="162" t="s">
        <v>143</v>
      </c>
      <c r="AU184" s="162" t="s">
        <v>85</v>
      </c>
      <c r="AV184" s="14" t="s">
        <v>139</v>
      </c>
      <c r="AW184" s="14" t="s">
        <v>37</v>
      </c>
      <c r="AX184" s="14" t="s">
        <v>83</v>
      </c>
      <c r="AY184" s="162" t="s">
        <v>130</v>
      </c>
    </row>
    <row r="185" spans="2:65" s="1" customFormat="1" ht="16.5" customHeight="1">
      <c r="B185" s="32"/>
      <c r="C185" s="131" t="s">
        <v>236</v>
      </c>
      <c r="D185" s="131" t="s">
        <v>134</v>
      </c>
      <c r="E185" s="132" t="s">
        <v>237</v>
      </c>
      <c r="F185" s="133" t="s">
        <v>238</v>
      </c>
      <c r="G185" s="134" t="s">
        <v>192</v>
      </c>
      <c r="H185" s="135">
        <v>1</v>
      </c>
      <c r="I185" s="136"/>
      <c r="J185" s="137">
        <f>ROUND(I185*H185,2)</f>
        <v>0</v>
      </c>
      <c r="K185" s="133" t="s">
        <v>138</v>
      </c>
      <c r="L185" s="32"/>
      <c r="M185" s="138" t="s">
        <v>19</v>
      </c>
      <c r="N185" s="139" t="s">
        <v>47</v>
      </c>
      <c r="P185" s="140">
        <f>O185*H185</f>
        <v>0</v>
      </c>
      <c r="Q185" s="140">
        <v>0</v>
      </c>
      <c r="R185" s="140">
        <f>Q185*H185</f>
        <v>0</v>
      </c>
      <c r="S185" s="140">
        <v>0</v>
      </c>
      <c r="T185" s="141">
        <f>S185*H185</f>
        <v>0</v>
      </c>
      <c r="AR185" s="142" t="s">
        <v>139</v>
      </c>
      <c r="AT185" s="142" t="s">
        <v>134</v>
      </c>
      <c r="AU185" s="142" t="s">
        <v>85</v>
      </c>
      <c r="AY185" s="17" t="s">
        <v>130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7" t="s">
        <v>83</v>
      </c>
      <c r="BK185" s="143">
        <f>ROUND(I185*H185,2)</f>
        <v>0</v>
      </c>
      <c r="BL185" s="17" t="s">
        <v>139</v>
      </c>
      <c r="BM185" s="142" t="s">
        <v>239</v>
      </c>
    </row>
    <row r="186" spans="2:65" s="1" customFormat="1" ht="29.25">
      <c r="B186" s="32"/>
      <c r="D186" s="144" t="s">
        <v>141</v>
      </c>
      <c r="F186" s="145" t="s">
        <v>240</v>
      </c>
      <c r="I186" s="146"/>
      <c r="L186" s="32"/>
      <c r="M186" s="147"/>
      <c r="T186" s="53"/>
      <c r="AT186" s="17" t="s">
        <v>141</v>
      </c>
      <c r="AU186" s="17" t="s">
        <v>85</v>
      </c>
    </row>
    <row r="187" spans="2:65" s="12" customFormat="1" ht="11.25">
      <c r="B187" s="148"/>
      <c r="D187" s="144" t="s">
        <v>143</v>
      </c>
      <c r="E187" s="149" t="s">
        <v>19</v>
      </c>
      <c r="F187" s="150" t="s">
        <v>151</v>
      </c>
      <c r="H187" s="149" t="s">
        <v>19</v>
      </c>
      <c r="I187" s="151"/>
      <c r="L187" s="148"/>
      <c r="M187" s="152"/>
      <c r="T187" s="153"/>
      <c r="AT187" s="149" t="s">
        <v>143</v>
      </c>
      <c r="AU187" s="149" t="s">
        <v>85</v>
      </c>
      <c r="AV187" s="12" t="s">
        <v>83</v>
      </c>
      <c r="AW187" s="12" t="s">
        <v>37</v>
      </c>
      <c r="AX187" s="12" t="s">
        <v>76</v>
      </c>
      <c r="AY187" s="149" t="s">
        <v>130</v>
      </c>
    </row>
    <row r="188" spans="2:65" s="13" customFormat="1" ht="11.25">
      <c r="B188" s="154"/>
      <c r="D188" s="144" t="s">
        <v>143</v>
      </c>
      <c r="E188" s="155" t="s">
        <v>19</v>
      </c>
      <c r="F188" s="156" t="s">
        <v>195</v>
      </c>
      <c r="H188" s="157">
        <v>1</v>
      </c>
      <c r="I188" s="158"/>
      <c r="L188" s="154"/>
      <c r="M188" s="159"/>
      <c r="T188" s="160"/>
      <c r="AT188" s="155" t="s">
        <v>143</v>
      </c>
      <c r="AU188" s="155" t="s">
        <v>85</v>
      </c>
      <c r="AV188" s="13" t="s">
        <v>85</v>
      </c>
      <c r="AW188" s="13" t="s">
        <v>37</v>
      </c>
      <c r="AX188" s="13" t="s">
        <v>76</v>
      </c>
      <c r="AY188" s="155" t="s">
        <v>130</v>
      </c>
    </row>
    <row r="189" spans="2:65" s="14" customFormat="1" ht="11.25">
      <c r="B189" s="161"/>
      <c r="D189" s="144" t="s">
        <v>143</v>
      </c>
      <c r="E189" s="162" t="s">
        <v>19</v>
      </c>
      <c r="F189" s="163" t="s">
        <v>146</v>
      </c>
      <c r="H189" s="164">
        <v>1</v>
      </c>
      <c r="I189" s="165"/>
      <c r="L189" s="161"/>
      <c r="M189" s="166"/>
      <c r="T189" s="167"/>
      <c r="AT189" s="162" t="s">
        <v>143</v>
      </c>
      <c r="AU189" s="162" t="s">
        <v>85</v>
      </c>
      <c r="AV189" s="14" t="s">
        <v>139</v>
      </c>
      <c r="AW189" s="14" t="s">
        <v>37</v>
      </c>
      <c r="AX189" s="14" t="s">
        <v>83</v>
      </c>
      <c r="AY189" s="162" t="s">
        <v>130</v>
      </c>
    </row>
    <row r="190" spans="2:65" s="11" customFormat="1" ht="22.9" customHeight="1">
      <c r="B190" s="119"/>
      <c r="D190" s="120" t="s">
        <v>75</v>
      </c>
      <c r="E190" s="129" t="s">
        <v>241</v>
      </c>
      <c r="F190" s="129" t="s">
        <v>242</v>
      </c>
      <c r="I190" s="122"/>
      <c r="J190" s="130">
        <f>BK190</f>
        <v>0</v>
      </c>
      <c r="L190" s="119"/>
      <c r="M190" s="124"/>
      <c r="P190" s="125">
        <f>SUM(P191:P200)</f>
        <v>0</v>
      </c>
      <c r="R190" s="125">
        <f>SUM(R191:R200)</f>
        <v>0</v>
      </c>
      <c r="T190" s="126">
        <f>SUM(T191:T200)</f>
        <v>0</v>
      </c>
      <c r="AR190" s="120" t="s">
        <v>83</v>
      </c>
      <c r="AT190" s="127" t="s">
        <v>75</v>
      </c>
      <c r="AU190" s="127" t="s">
        <v>83</v>
      </c>
      <c r="AY190" s="120" t="s">
        <v>130</v>
      </c>
      <c r="BK190" s="128">
        <f>SUM(BK191:BK200)</f>
        <v>0</v>
      </c>
    </row>
    <row r="191" spans="2:65" s="1" customFormat="1" ht="16.5" customHeight="1">
      <c r="B191" s="32"/>
      <c r="C191" s="131" t="s">
        <v>243</v>
      </c>
      <c r="D191" s="131" t="s">
        <v>134</v>
      </c>
      <c r="E191" s="132" t="s">
        <v>244</v>
      </c>
      <c r="F191" s="133" t="s">
        <v>155</v>
      </c>
      <c r="G191" s="134" t="s">
        <v>137</v>
      </c>
      <c r="H191" s="135">
        <v>12</v>
      </c>
      <c r="I191" s="136"/>
      <c r="J191" s="137">
        <f>ROUND(I191*H191,2)</f>
        <v>0</v>
      </c>
      <c r="K191" s="133" t="s">
        <v>138</v>
      </c>
      <c r="L191" s="32"/>
      <c r="M191" s="138" t="s">
        <v>19</v>
      </c>
      <c r="N191" s="139" t="s">
        <v>47</v>
      </c>
      <c r="P191" s="140">
        <f>O191*H191</f>
        <v>0</v>
      </c>
      <c r="Q191" s="140">
        <v>0</v>
      </c>
      <c r="R191" s="140">
        <f>Q191*H191</f>
        <v>0</v>
      </c>
      <c r="S191" s="140">
        <v>0</v>
      </c>
      <c r="T191" s="141">
        <f>S191*H191</f>
        <v>0</v>
      </c>
      <c r="AR191" s="142" t="s">
        <v>139</v>
      </c>
      <c r="AT191" s="142" t="s">
        <v>134</v>
      </c>
      <c r="AU191" s="142" t="s">
        <v>85</v>
      </c>
      <c r="AY191" s="17" t="s">
        <v>130</v>
      </c>
      <c r="BE191" s="143">
        <f>IF(N191="základní",J191,0)</f>
        <v>0</v>
      </c>
      <c r="BF191" s="143">
        <f>IF(N191="snížená",J191,0)</f>
        <v>0</v>
      </c>
      <c r="BG191" s="143">
        <f>IF(N191="zákl. přenesená",J191,0)</f>
        <v>0</v>
      </c>
      <c r="BH191" s="143">
        <f>IF(N191="sníž. přenesená",J191,0)</f>
        <v>0</v>
      </c>
      <c r="BI191" s="143">
        <f>IF(N191="nulová",J191,0)</f>
        <v>0</v>
      </c>
      <c r="BJ191" s="17" t="s">
        <v>83</v>
      </c>
      <c r="BK191" s="143">
        <f>ROUND(I191*H191,2)</f>
        <v>0</v>
      </c>
      <c r="BL191" s="17" t="s">
        <v>139</v>
      </c>
      <c r="BM191" s="142" t="s">
        <v>245</v>
      </c>
    </row>
    <row r="192" spans="2:65" s="1" customFormat="1" ht="29.25">
      <c r="B192" s="32"/>
      <c r="D192" s="144" t="s">
        <v>141</v>
      </c>
      <c r="F192" s="145" t="s">
        <v>246</v>
      </c>
      <c r="I192" s="146"/>
      <c r="L192" s="32"/>
      <c r="M192" s="147"/>
      <c r="T192" s="53"/>
      <c r="AT192" s="17" t="s">
        <v>141</v>
      </c>
      <c r="AU192" s="17" t="s">
        <v>85</v>
      </c>
    </row>
    <row r="193" spans="2:65" s="12" customFormat="1" ht="11.25">
      <c r="B193" s="148"/>
      <c r="D193" s="144" t="s">
        <v>143</v>
      </c>
      <c r="E193" s="149" t="s">
        <v>19</v>
      </c>
      <c r="F193" s="150" t="s">
        <v>247</v>
      </c>
      <c r="H193" s="149" t="s">
        <v>19</v>
      </c>
      <c r="I193" s="151"/>
      <c r="L193" s="148"/>
      <c r="M193" s="152"/>
      <c r="T193" s="153"/>
      <c r="AT193" s="149" t="s">
        <v>143</v>
      </c>
      <c r="AU193" s="149" t="s">
        <v>85</v>
      </c>
      <c r="AV193" s="12" t="s">
        <v>83</v>
      </c>
      <c r="AW193" s="12" t="s">
        <v>37</v>
      </c>
      <c r="AX193" s="12" t="s">
        <v>76</v>
      </c>
      <c r="AY193" s="149" t="s">
        <v>130</v>
      </c>
    </row>
    <row r="194" spans="2:65" s="13" customFormat="1" ht="11.25">
      <c r="B194" s="154"/>
      <c r="D194" s="144" t="s">
        <v>143</v>
      </c>
      <c r="E194" s="155" t="s">
        <v>19</v>
      </c>
      <c r="F194" s="156" t="s">
        <v>248</v>
      </c>
      <c r="H194" s="157">
        <v>12</v>
      </c>
      <c r="I194" s="158"/>
      <c r="L194" s="154"/>
      <c r="M194" s="159"/>
      <c r="T194" s="160"/>
      <c r="AT194" s="155" t="s">
        <v>143</v>
      </c>
      <c r="AU194" s="155" t="s">
        <v>85</v>
      </c>
      <c r="AV194" s="13" t="s">
        <v>85</v>
      </c>
      <c r="AW194" s="13" t="s">
        <v>37</v>
      </c>
      <c r="AX194" s="13" t="s">
        <v>76</v>
      </c>
      <c r="AY194" s="155" t="s">
        <v>130</v>
      </c>
    </row>
    <row r="195" spans="2:65" s="14" customFormat="1" ht="11.25">
      <c r="B195" s="161"/>
      <c r="D195" s="144" t="s">
        <v>143</v>
      </c>
      <c r="E195" s="162" t="s">
        <v>19</v>
      </c>
      <c r="F195" s="163" t="s">
        <v>146</v>
      </c>
      <c r="H195" s="164">
        <v>12</v>
      </c>
      <c r="I195" s="165"/>
      <c r="L195" s="161"/>
      <c r="M195" s="166"/>
      <c r="T195" s="167"/>
      <c r="AT195" s="162" t="s">
        <v>143</v>
      </c>
      <c r="AU195" s="162" t="s">
        <v>85</v>
      </c>
      <c r="AV195" s="14" t="s">
        <v>139</v>
      </c>
      <c r="AW195" s="14" t="s">
        <v>37</v>
      </c>
      <c r="AX195" s="14" t="s">
        <v>83</v>
      </c>
      <c r="AY195" s="162" t="s">
        <v>130</v>
      </c>
    </row>
    <row r="196" spans="2:65" s="1" customFormat="1" ht="16.5" customHeight="1">
      <c r="B196" s="32"/>
      <c r="C196" s="131" t="s">
        <v>249</v>
      </c>
      <c r="D196" s="131" t="s">
        <v>134</v>
      </c>
      <c r="E196" s="132" t="s">
        <v>250</v>
      </c>
      <c r="F196" s="133" t="s">
        <v>198</v>
      </c>
      <c r="G196" s="134" t="s">
        <v>192</v>
      </c>
      <c r="H196" s="135">
        <v>1</v>
      </c>
      <c r="I196" s="136"/>
      <c r="J196" s="137">
        <f>ROUND(I196*H196,2)</f>
        <v>0</v>
      </c>
      <c r="K196" s="133" t="s">
        <v>138</v>
      </c>
      <c r="L196" s="32"/>
      <c r="M196" s="138" t="s">
        <v>19</v>
      </c>
      <c r="N196" s="139" t="s">
        <v>47</v>
      </c>
      <c r="P196" s="140">
        <f>O196*H196</f>
        <v>0</v>
      </c>
      <c r="Q196" s="140">
        <v>0</v>
      </c>
      <c r="R196" s="140">
        <f>Q196*H196</f>
        <v>0</v>
      </c>
      <c r="S196" s="140">
        <v>0</v>
      </c>
      <c r="T196" s="141">
        <f>S196*H196</f>
        <v>0</v>
      </c>
      <c r="AR196" s="142" t="s">
        <v>139</v>
      </c>
      <c r="AT196" s="142" t="s">
        <v>134</v>
      </c>
      <c r="AU196" s="142" t="s">
        <v>85</v>
      </c>
      <c r="AY196" s="17" t="s">
        <v>130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7" t="s">
        <v>83</v>
      </c>
      <c r="BK196" s="143">
        <f>ROUND(I196*H196,2)</f>
        <v>0</v>
      </c>
      <c r="BL196" s="17" t="s">
        <v>139</v>
      </c>
      <c r="BM196" s="142" t="s">
        <v>251</v>
      </c>
    </row>
    <row r="197" spans="2:65" s="1" customFormat="1" ht="19.5">
      <c r="B197" s="32"/>
      <c r="D197" s="144" t="s">
        <v>141</v>
      </c>
      <c r="F197" s="145" t="s">
        <v>194</v>
      </c>
      <c r="I197" s="146"/>
      <c r="L197" s="32"/>
      <c r="M197" s="147"/>
      <c r="T197" s="53"/>
      <c r="AT197" s="17" t="s">
        <v>141</v>
      </c>
      <c r="AU197" s="17" t="s">
        <v>85</v>
      </c>
    </row>
    <row r="198" spans="2:65" s="12" customFormat="1" ht="11.25">
      <c r="B198" s="148"/>
      <c r="D198" s="144" t="s">
        <v>143</v>
      </c>
      <c r="E198" s="149" t="s">
        <v>19</v>
      </c>
      <c r="F198" s="150" t="s">
        <v>151</v>
      </c>
      <c r="H198" s="149" t="s">
        <v>19</v>
      </c>
      <c r="I198" s="151"/>
      <c r="L198" s="148"/>
      <c r="M198" s="152"/>
      <c r="T198" s="153"/>
      <c r="AT198" s="149" t="s">
        <v>143</v>
      </c>
      <c r="AU198" s="149" t="s">
        <v>85</v>
      </c>
      <c r="AV198" s="12" t="s">
        <v>83</v>
      </c>
      <c r="AW198" s="12" t="s">
        <v>37</v>
      </c>
      <c r="AX198" s="12" t="s">
        <v>76</v>
      </c>
      <c r="AY198" s="149" t="s">
        <v>130</v>
      </c>
    </row>
    <row r="199" spans="2:65" s="13" customFormat="1" ht="11.25">
      <c r="B199" s="154"/>
      <c r="D199" s="144" t="s">
        <v>143</v>
      </c>
      <c r="E199" s="155" t="s">
        <v>19</v>
      </c>
      <c r="F199" s="156" t="s">
        <v>195</v>
      </c>
      <c r="H199" s="157">
        <v>1</v>
      </c>
      <c r="I199" s="158"/>
      <c r="L199" s="154"/>
      <c r="M199" s="159"/>
      <c r="T199" s="160"/>
      <c r="AT199" s="155" t="s">
        <v>143</v>
      </c>
      <c r="AU199" s="155" t="s">
        <v>85</v>
      </c>
      <c r="AV199" s="13" t="s">
        <v>85</v>
      </c>
      <c r="AW199" s="13" t="s">
        <v>37</v>
      </c>
      <c r="AX199" s="13" t="s">
        <v>76</v>
      </c>
      <c r="AY199" s="155" t="s">
        <v>130</v>
      </c>
    </row>
    <row r="200" spans="2:65" s="14" customFormat="1" ht="11.25">
      <c r="B200" s="161"/>
      <c r="D200" s="144" t="s">
        <v>143</v>
      </c>
      <c r="E200" s="162" t="s">
        <v>19</v>
      </c>
      <c r="F200" s="163" t="s">
        <v>146</v>
      </c>
      <c r="H200" s="164">
        <v>1</v>
      </c>
      <c r="I200" s="165"/>
      <c r="L200" s="161"/>
      <c r="M200" s="166"/>
      <c r="T200" s="167"/>
      <c r="AT200" s="162" t="s">
        <v>143</v>
      </c>
      <c r="AU200" s="162" t="s">
        <v>85</v>
      </c>
      <c r="AV200" s="14" t="s">
        <v>139</v>
      </c>
      <c r="AW200" s="14" t="s">
        <v>37</v>
      </c>
      <c r="AX200" s="14" t="s">
        <v>83</v>
      </c>
      <c r="AY200" s="162" t="s">
        <v>130</v>
      </c>
    </row>
    <row r="201" spans="2:65" s="11" customFormat="1" ht="22.9" customHeight="1">
      <c r="B201" s="119"/>
      <c r="D201" s="120" t="s">
        <v>75</v>
      </c>
      <c r="E201" s="129" t="s">
        <v>252</v>
      </c>
      <c r="F201" s="129" t="s">
        <v>253</v>
      </c>
      <c r="I201" s="122"/>
      <c r="J201" s="130">
        <f>BK201</f>
        <v>0</v>
      </c>
      <c r="L201" s="119"/>
      <c r="M201" s="124"/>
      <c r="P201" s="125">
        <f>SUM(P202:P231)</f>
        <v>0</v>
      </c>
      <c r="R201" s="125">
        <f>SUM(R202:R231)</f>
        <v>0</v>
      </c>
      <c r="T201" s="126">
        <f>SUM(T202:T231)</f>
        <v>0</v>
      </c>
      <c r="AR201" s="120" t="s">
        <v>83</v>
      </c>
      <c r="AT201" s="127" t="s">
        <v>75</v>
      </c>
      <c r="AU201" s="127" t="s">
        <v>83</v>
      </c>
      <c r="AY201" s="120" t="s">
        <v>130</v>
      </c>
      <c r="BK201" s="128">
        <f>SUM(BK202:BK231)</f>
        <v>0</v>
      </c>
    </row>
    <row r="202" spans="2:65" s="1" customFormat="1" ht="16.5" customHeight="1">
      <c r="B202" s="32"/>
      <c r="C202" s="131" t="s">
        <v>7</v>
      </c>
      <c r="D202" s="131" t="s">
        <v>134</v>
      </c>
      <c r="E202" s="132" t="s">
        <v>254</v>
      </c>
      <c r="F202" s="133" t="s">
        <v>255</v>
      </c>
      <c r="G202" s="134" t="s">
        <v>179</v>
      </c>
      <c r="H202" s="135">
        <v>995</v>
      </c>
      <c r="I202" s="136"/>
      <c r="J202" s="137">
        <f>ROUND(I202*H202,2)</f>
        <v>0</v>
      </c>
      <c r="K202" s="133" t="s">
        <v>138</v>
      </c>
      <c r="L202" s="32"/>
      <c r="M202" s="138" t="s">
        <v>19</v>
      </c>
      <c r="N202" s="139" t="s">
        <v>47</v>
      </c>
      <c r="P202" s="140">
        <f>O202*H202</f>
        <v>0</v>
      </c>
      <c r="Q202" s="140">
        <v>0</v>
      </c>
      <c r="R202" s="140">
        <f>Q202*H202</f>
        <v>0</v>
      </c>
      <c r="S202" s="140">
        <v>0</v>
      </c>
      <c r="T202" s="141">
        <f>S202*H202</f>
        <v>0</v>
      </c>
      <c r="AR202" s="142" t="s">
        <v>139</v>
      </c>
      <c r="AT202" s="142" t="s">
        <v>134</v>
      </c>
      <c r="AU202" s="142" t="s">
        <v>85</v>
      </c>
      <c r="AY202" s="17" t="s">
        <v>130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7" t="s">
        <v>83</v>
      </c>
      <c r="BK202" s="143">
        <f>ROUND(I202*H202,2)</f>
        <v>0</v>
      </c>
      <c r="BL202" s="17" t="s">
        <v>139</v>
      </c>
      <c r="BM202" s="142" t="s">
        <v>256</v>
      </c>
    </row>
    <row r="203" spans="2:65" s="1" customFormat="1" ht="48.75">
      <c r="B203" s="32"/>
      <c r="D203" s="144" t="s">
        <v>141</v>
      </c>
      <c r="F203" s="145" t="s">
        <v>257</v>
      </c>
      <c r="I203" s="146"/>
      <c r="L203" s="32"/>
      <c r="M203" s="147"/>
      <c r="T203" s="53"/>
      <c r="AT203" s="17" t="s">
        <v>141</v>
      </c>
      <c r="AU203" s="17" t="s">
        <v>85</v>
      </c>
    </row>
    <row r="204" spans="2:65" s="12" customFormat="1" ht="11.25">
      <c r="B204" s="148"/>
      <c r="D204" s="144" t="s">
        <v>143</v>
      </c>
      <c r="E204" s="149" t="s">
        <v>19</v>
      </c>
      <c r="F204" s="150" t="s">
        <v>151</v>
      </c>
      <c r="H204" s="149" t="s">
        <v>19</v>
      </c>
      <c r="I204" s="151"/>
      <c r="L204" s="148"/>
      <c r="M204" s="152"/>
      <c r="T204" s="153"/>
      <c r="AT204" s="149" t="s">
        <v>143</v>
      </c>
      <c r="AU204" s="149" t="s">
        <v>85</v>
      </c>
      <c r="AV204" s="12" t="s">
        <v>83</v>
      </c>
      <c r="AW204" s="12" t="s">
        <v>37</v>
      </c>
      <c r="AX204" s="12" t="s">
        <v>76</v>
      </c>
      <c r="AY204" s="149" t="s">
        <v>130</v>
      </c>
    </row>
    <row r="205" spans="2:65" s="13" customFormat="1" ht="11.25">
      <c r="B205" s="154"/>
      <c r="D205" s="144" t="s">
        <v>143</v>
      </c>
      <c r="E205" s="155" t="s">
        <v>19</v>
      </c>
      <c r="F205" s="156" t="s">
        <v>258</v>
      </c>
      <c r="H205" s="157">
        <v>995</v>
      </c>
      <c r="I205" s="158"/>
      <c r="L205" s="154"/>
      <c r="M205" s="159"/>
      <c r="T205" s="160"/>
      <c r="AT205" s="155" t="s">
        <v>143</v>
      </c>
      <c r="AU205" s="155" t="s">
        <v>85</v>
      </c>
      <c r="AV205" s="13" t="s">
        <v>85</v>
      </c>
      <c r="AW205" s="13" t="s">
        <v>37</v>
      </c>
      <c r="AX205" s="13" t="s">
        <v>76</v>
      </c>
      <c r="AY205" s="155" t="s">
        <v>130</v>
      </c>
    </row>
    <row r="206" spans="2:65" s="14" customFormat="1" ht="11.25">
      <c r="B206" s="161"/>
      <c r="D206" s="144" t="s">
        <v>143</v>
      </c>
      <c r="E206" s="162" t="s">
        <v>19</v>
      </c>
      <c r="F206" s="163" t="s">
        <v>146</v>
      </c>
      <c r="H206" s="164">
        <v>995</v>
      </c>
      <c r="I206" s="165"/>
      <c r="L206" s="161"/>
      <c r="M206" s="166"/>
      <c r="T206" s="167"/>
      <c r="AT206" s="162" t="s">
        <v>143</v>
      </c>
      <c r="AU206" s="162" t="s">
        <v>85</v>
      </c>
      <c r="AV206" s="14" t="s">
        <v>139</v>
      </c>
      <c r="AW206" s="14" t="s">
        <v>37</v>
      </c>
      <c r="AX206" s="14" t="s">
        <v>83</v>
      </c>
      <c r="AY206" s="162" t="s">
        <v>130</v>
      </c>
    </row>
    <row r="207" spans="2:65" s="1" customFormat="1" ht="16.5" customHeight="1">
      <c r="B207" s="32"/>
      <c r="C207" s="131" t="s">
        <v>259</v>
      </c>
      <c r="D207" s="131" t="s">
        <v>134</v>
      </c>
      <c r="E207" s="132" t="s">
        <v>260</v>
      </c>
      <c r="F207" s="133" t="s">
        <v>255</v>
      </c>
      <c r="G207" s="134" t="s">
        <v>179</v>
      </c>
      <c r="H207" s="135">
        <v>1990</v>
      </c>
      <c r="I207" s="136"/>
      <c r="J207" s="137">
        <f>ROUND(I207*H207,2)</f>
        <v>0</v>
      </c>
      <c r="K207" s="133" t="s">
        <v>138</v>
      </c>
      <c r="L207" s="32"/>
      <c r="M207" s="138" t="s">
        <v>19</v>
      </c>
      <c r="N207" s="139" t="s">
        <v>47</v>
      </c>
      <c r="P207" s="140">
        <f>O207*H207</f>
        <v>0</v>
      </c>
      <c r="Q207" s="140">
        <v>0</v>
      </c>
      <c r="R207" s="140">
        <f>Q207*H207</f>
        <v>0</v>
      </c>
      <c r="S207" s="140">
        <v>0</v>
      </c>
      <c r="T207" s="141">
        <f>S207*H207</f>
        <v>0</v>
      </c>
      <c r="AR207" s="142" t="s">
        <v>139</v>
      </c>
      <c r="AT207" s="142" t="s">
        <v>134</v>
      </c>
      <c r="AU207" s="142" t="s">
        <v>85</v>
      </c>
      <c r="AY207" s="17" t="s">
        <v>130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7" t="s">
        <v>83</v>
      </c>
      <c r="BK207" s="143">
        <f>ROUND(I207*H207,2)</f>
        <v>0</v>
      </c>
      <c r="BL207" s="17" t="s">
        <v>139</v>
      </c>
      <c r="BM207" s="142" t="s">
        <v>261</v>
      </c>
    </row>
    <row r="208" spans="2:65" s="1" customFormat="1" ht="39">
      <c r="B208" s="32"/>
      <c r="D208" s="144" t="s">
        <v>141</v>
      </c>
      <c r="F208" s="145" t="s">
        <v>262</v>
      </c>
      <c r="I208" s="146"/>
      <c r="L208" s="32"/>
      <c r="M208" s="147"/>
      <c r="T208" s="53"/>
      <c r="AT208" s="17" t="s">
        <v>141</v>
      </c>
      <c r="AU208" s="17" t="s">
        <v>85</v>
      </c>
    </row>
    <row r="209" spans="2:65" s="12" customFormat="1" ht="11.25">
      <c r="B209" s="148"/>
      <c r="D209" s="144" t="s">
        <v>143</v>
      </c>
      <c r="E209" s="149" t="s">
        <v>19</v>
      </c>
      <c r="F209" s="150" t="s">
        <v>247</v>
      </c>
      <c r="H209" s="149" t="s">
        <v>19</v>
      </c>
      <c r="I209" s="151"/>
      <c r="L209" s="148"/>
      <c r="M209" s="152"/>
      <c r="T209" s="153"/>
      <c r="AT209" s="149" t="s">
        <v>143</v>
      </c>
      <c r="AU209" s="149" t="s">
        <v>85</v>
      </c>
      <c r="AV209" s="12" t="s">
        <v>83</v>
      </c>
      <c r="AW209" s="12" t="s">
        <v>37</v>
      </c>
      <c r="AX209" s="12" t="s">
        <v>76</v>
      </c>
      <c r="AY209" s="149" t="s">
        <v>130</v>
      </c>
    </row>
    <row r="210" spans="2:65" s="13" customFormat="1" ht="11.25">
      <c r="B210" s="154"/>
      <c r="D210" s="144" t="s">
        <v>143</v>
      </c>
      <c r="E210" s="155" t="s">
        <v>19</v>
      </c>
      <c r="F210" s="156" t="s">
        <v>263</v>
      </c>
      <c r="H210" s="157">
        <v>1990</v>
      </c>
      <c r="I210" s="158"/>
      <c r="L210" s="154"/>
      <c r="M210" s="159"/>
      <c r="T210" s="160"/>
      <c r="AT210" s="155" t="s">
        <v>143</v>
      </c>
      <c r="AU210" s="155" t="s">
        <v>85</v>
      </c>
      <c r="AV210" s="13" t="s">
        <v>85</v>
      </c>
      <c r="AW210" s="13" t="s">
        <v>37</v>
      </c>
      <c r="AX210" s="13" t="s">
        <v>76</v>
      </c>
      <c r="AY210" s="155" t="s">
        <v>130</v>
      </c>
    </row>
    <row r="211" spans="2:65" s="14" customFormat="1" ht="11.25">
      <c r="B211" s="161"/>
      <c r="D211" s="144" t="s">
        <v>143</v>
      </c>
      <c r="E211" s="162" t="s">
        <v>19</v>
      </c>
      <c r="F211" s="163" t="s">
        <v>146</v>
      </c>
      <c r="H211" s="164">
        <v>1990</v>
      </c>
      <c r="I211" s="165"/>
      <c r="L211" s="161"/>
      <c r="M211" s="166"/>
      <c r="T211" s="167"/>
      <c r="AT211" s="162" t="s">
        <v>143</v>
      </c>
      <c r="AU211" s="162" t="s">
        <v>85</v>
      </c>
      <c r="AV211" s="14" t="s">
        <v>139</v>
      </c>
      <c r="AW211" s="14" t="s">
        <v>37</v>
      </c>
      <c r="AX211" s="14" t="s">
        <v>83</v>
      </c>
      <c r="AY211" s="162" t="s">
        <v>130</v>
      </c>
    </row>
    <row r="212" spans="2:65" s="1" customFormat="1" ht="24.2" customHeight="1">
      <c r="B212" s="32"/>
      <c r="C212" s="131" t="s">
        <v>264</v>
      </c>
      <c r="D212" s="131" t="s">
        <v>134</v>
      </c>
      <c r="E212" s="132" t="s">
        <v>265</v>
      </c>
      <c r="F212" s="133" t="s">
        <v>207</v>
      </c>
      <c r="G212" s="134" t="s">
        <v>179</v>
      </c>
      <c r="H212" s="135">
        <v>31840</v>
      </c>
      <c r="I212" s="136"/>
      <c r="J212" s="137">
        <f>ROUND(I212*H212,2)</f>
        <v>0</v>
      </c>
      <c r="K212" s="133" t="s">
        <v>138</v>
      </c>
      <c r="L212" s="32"/>
      <c r="M212" s="138" t="s">
        <v>19</v>
      </c>
      <c r="N212" s="139" t="s">
        <v>47</v>
      </c>
      <c r="P212" s="140">
        <f>O212*H212</f>
        <v>0</v>
      </c>
      <c r="Q212" s="140">
        <v>0</v>
      </c>
      <c r="R212" s="140">
        <f>Q212*H212</f>
        <v>0</v>
      </c>
      <c r="S212" s="140">
        <v>0</v>
      </c>
      <c r="T212" s="141">
        <f>S212*H212</f>
        <v>0</v>
      </c>
      <c r="AR212" s="142" t="s">
        <v>139</v>
      </c>
      <c r="AT212" s="142" t="s">
        <v>134</v>
      </c>
      <c r="AU212" s="142" t="s">
        <v>85</v>
      </c>
      <c r="AY212" s="17" t="s">
        <v>130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7" t="s">
        <v>83</v>
      </c>
      <c r="BK212" s="143">
        <f>ROUND(I212*H212,2)</f>
        <v>0</v>
      </c>
      <c r="BL212" s="17" t="s">
        <v>139</v>
      </c>
      <c r="BM212" s="142" t="s">
        <v>266</v>
      </c>
    </row>
    <row r="213" spans="2:65" s="1" customFormat="1" ht="39">
      <c r="B213" s="32"/>
      <c r="D213" s="144" t="s">
        <v>141</v>
      </c>
      <c r="F213" s="145" t="s">
        <v>267</v>
      </c>
      <c r="I213" s="146"/>
      <c r="L213" s="32"/>
      <c r="M213" s="147"/>
      <c r="T213" s="53"/>
      <c r="AT213" s="17" t="s">
        <v>141</v>
      </c>
      <c r="AU213" s="17" t="s">
        <v>85</v>
      </c>
    </row>
    <row r="214" spans="2:65" s="12" customFormat="1" ht="11.25">
      <c r="B214" s="148"/>
      <c r="D214" s="144" t="s">
        <v>143</v>
      </c>
      <c r="E214" s="149" t="s">
        <v>19</v>
      </c>
      <c r="F214" s="150" t="s">
        <v>210</v>
      </c>
      <c r="H214" s="149" t="s">
        <v>19</v>
      </c>
      <c r="I214" s="151"/>
      <c r="L214" s="148"/>
      <c r="M214" s="152"/>
      <c r="T214" s="153"/>
      <c r="AT214" s="149" t="s">
        <v>143</v>
      </c>
      <c r="AU214" s="149" t="s">
        <v>85</v>
      </c>
      <c r="AV214" s="12" t="s">
        <v>83</v>
      </c>
      <c r="AW214" s="12" t="s">
        <v>37</v>
      </c>
      <c r="AX214" s="12" t="s">
        <v>76</v>
      </c>
      <c r="AY214" s="149" t="s">
        <v>130</v>
      </c>
    </row>
    <row r="215" spans="2:65" s="13" customFormat="1" ht="11.25">
      <c r="B215" s="154"/>
      <c r="D215" s="144" t="s">
        <v>143</v>
      </c>
      <c r="E215" s="155" t="s">
        <v>19</v>
      </c>
      <c r="F215" s="156" t="s">
        <v>268</v>
      </c>
      <c r="H215" s="157">
        <v>31840</v>
      </c>
      <c r="I215" s="158"/>
      <c r="L215" s="154"/>
      <c r="M215" s="159"/>
      <c r="T215" s="160"/>
      <c r="AT215" s="155" t="s">
        <v>143</v>
      </c>
      <c r="AU215" s="155" t="s">
        <v>85</v>
      </c>
      <c r="AV215" s="13" t="s">
        <v>85</v>
      </c>
      <c r="AW215" s="13" t="s">
        <v>37</v>
      </c>
      <c r="AX215" s="13" t="s">
        <v>76</v>
      </c>
      <c r="AY215" s="155" t="s">
        <v>130</v>
      </c>
    </row>
    <row r="216" spans="2:65" s="14" customFormat="1" ht="11.25">
      <c r="B216" s="161"/>
      <c r="D216" s="144" t="s">
        <v>143</v>
      </c>
      <c r="E216" s="162" t="s">
        <v>19</v>
      </c>
      <c r="F216" s="163" t="s">
        <v>146</v>
      </c>
      <c r="H216" s="164">
        <v>31840</v>
      </c>
      <c r="I216" s="165"/>
      <c r="L216" s="161"/>
      <c r="M216" s="166"/>
      <c r="T216" s="167"/>
      <c r="AT216" s="162" t="s">
        <v>143</v>
      </c>
      <c r="AU216" s="162" t="s">
        <v>85</v>
      </c>
      <c r="AV216" s="14" t="s">
        <v>139</v>
      </c>
      <c r="AW216" s="14" t="s">
        <v>37</v>
      </c>
      <c r="AX216" s="14" t="s">
        <v>83</v>
      </c>
      <c r="AY216" s="162" t="s">
        <v>130</v>
      </c>
    </row>
    <row r="217" spans="2:65" s="1" customFormat="1" ht="21.75" customHeight="1">
      <c r="B217" s="32"/>
      <c r="C217" s="131" t="s">
        <v>269</v>
      </c>
      <c r="D217" s="131" t="s">
        <v>134</v>
      </c>
      <c r="E217" s="132" t="s">
        <v>270</v>
      </c>
      <c r="F217" s="133" t="s">
        <v>271</v>
      </c>
      <c r="G217" s="134" t="s">
        <v>179</v>
      </c>
      <c r="H217" s="135">
        <v>31840</v>
      </c>
      <c r="I217" s="136"/>
      <c r="J217" s="137">
        <f>ROUND(I217*H217,2)</f>
        <v>0</v>
      </c>
      <c r="K217" s="133" t="s">
        <v>138</v>
      </c>
      <c r="L217" s="32"/>
      <c r="M217" s="138" t="s">
        <v>19</v>
      </c>
      <c r="N217" s="139" t="s">
        <v>47</v>
      </c>
      <c r="P217" s="140">
        <f>O217*H217</f>
        <v>0</v>
      </c>
      <c r="Q217" s="140">
        <v>0</v>
      </c>
      <c r="R217" s="140">
        <f>Q217*H217</f>
        <v>0</v>
      </c>
      <c r="S217" s="140">
        <v>0</v>
      </c>
      <c r="T217" s="141">
        <f>S217*H217</f>
        <v>0</v>
      </c>
      <c r="AR217" s="142" t="s">
        <v>139</v>
      </c>
      <c r="AT217" s="142" t="s">
        <v>134</v>
      </c>
      <c r="AU217" s="142" t="s">
        <v>85</v>
      </c>
      <c r="AY217" s="17" t="s">
        <v>130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7" t="s">
        <v>83</v>
      </c>
      <c r="BK217" s="143">
        <f>ROUND(I217*H217,2)</f>
        <v>0</v>
      </c>
      <c r="BL217" s="17" t="s">
        <v>139</v>
      </c>
      <c r="BM217" s="142" t="s">
        <v>272</v>
      </c>
    </row>
    <row r="218" spans="2:65" s="1" customFormat="1" ht="39">
      <c r="B218" s="32"/>
      <c r="D218" s="144" t="s">
        <v>141</v>
      </c>
      <c r="F218" s="145" t="s">
        <v>273</v>
      </c>
      <c r="I218" s="146"/>
      <c r="L218" s="32"/>
      <c r="M218" s="147"/>
      <c r="T218" s="53"/>
      <c r="AT218" s="17" t="s">
        <v>141</v>
      </c>
      <c r="AU218" s="17" t="s">
        <v>85</v>
      </c>
    </row>
    <row r="219" spans="2:65" s="12" customFormat="1" ht="11.25">
      <c r="B219" s="148"/>
      <c r="D219" s="144" t="s">
        <v>143</v>
      </c>
      <c r="E219" s="149" t="s">
        <v>19</v>
      </c>
      <c r="F219" s="150" t="s">
        <v>210</v>
      </c>
      <c r="H219" s="149" t="s">
        <v>19</v>
      </c>
      <c r="I219" s="151"/>
      <c r="L219" s="148"/>
      <c r="M219" s="152"/>
      <c r="T219" s="153"/>
      <c r="AT219" s="149" t="s">
        <v>143</v>
      </c>
      <c r="AU219" s="149" t="s">
        <v>85</v>
      </c>
      <c r="AV219" s="12" t="s">
        <v>83</v>
      </c>
      <c r="AW219" s="12" t="s">
        <v>37</v>
      </c>
      <c r="AX219" s="12" t="s">
        <v>76</v>
      </c>
      <c r="AY219" s="149" t="s">
        <v>130</v>
      </c>
    </row>
    <row r="220" spans="2:65" s="13" customFormat="1" ht="11.25">
      <c r="B220" s="154"/>
      <c r="D220" s="144" t="s">
        <v>143</v>
      </c>
      <c r="E220" s="155" t="s">
        <v>19</v>
      </c>
      <c r="F220" s="156" t="s">
        <v>268</v>
      </c>
      <c r="H220" s="157">
        <v>31840</v>
      </c>
      <c r="I220" s="158"/>
      <c r="L220" s="154"/>
      <c r="M220" s="159"/>
      <c r="T220" s="160"/>
      <c r="AT220" s="155" t="s">
        <v>143</v>
      </c>
      <c r="AU220" s="155" t="s">
        <v>85</v>
      </c>
      <c r="AV220" s="13" t="s">
        <v>85</v>
      </c>
      <c r="AW220" s="13" t="s">
        <v>37</v>
      </c>
      <c r="AX220" s="13" t="s">
        <v>76</v>
      </c>
      <c r="AY220" s="155" t="s">
        <v>130</v>
      </c>
    </row>
    <row r="221" spans="2:65" s="14" customFormat="1" ht="11.25">
      <c r="B221" s="161"/>
      <c r="D221" s="144" t="s">
        <v>143</v>
      </c>
      <c r="E221" s="162" t="s">
        <v>19</v>
      </c>
      <c r="F221" s="163" t="s">
        <v>146</v>
      </c>
      <c r="H221" s="164">
        <v>31840</v>
      </c>
      <c r="I221" s="165"/>
      <c r="L221" s="161"/>
      <c r="M221" s="166"/>
      <c r="T221" s="167"/>
      <c r="AT221" s="162" t="s">
        <v>143</v>
      </c>
      <c r="AU221" s="162" t="s">
        <v>85</v>
      </c>
      <c r="AV221" s="14" t="s">
        <v>139</v>
      </c>
      <c r="AW221" s="14" t="s">
        <v>37</v>
      </c>
      <c r="AX221" s="14" t="s">
        <v>83</v>
      </c>
      <c r="AY221" s="162" t="s">
        <v>130</v>
      </c>
    </row>
    <row r="222" spans="2:65" s="1" customFormat="1" ht="16.5" customHeight="1">
      <c r="B222" s="32"/>
      <c r="C222" s="131" t="s">
        <v>274</v>
      </c>
      <c r="D222" s="131" t="s">
        <v>134</v>
      </c>
      <c r="E222" s="132" t="s">
        <v>275</v>
      </c>
      <c r="F222" s="133" t="s">
        <v>276</v>
      </c>
      <c r="G222" s="134" t="s">
        <v>179</v>
      </c>
      <c r="H222" s="135">
        <v>199</v>
      </c>
      <c r="I222" s="136"/>
      <c r="J222" s="137">
        <f>ROUND(I222*H222,2)</f>
        <v>0</v>
      </c>
      <c r="K222" s="133" t="s">
        <v>138</v>
      </c>
      <c r="L222" s="32"/>
      <c r="M222" s="138" t="s">
        <v>19</v>
      </c>
      <c r="N222" s="139" t="s">
        <v>47</v>
      </c>
      <c r="P222" s="140">
        <f>O222*H222</f>
        <v>0</v>
      </c>
      <c r="Q222" s="140">
        <v>0</v>
      </c>
      <c r="R222" s="140">
        <f>Q222*H222</f>
        <v>0</v>
      </c>
      <c r="S222" s="140">
        <v>0</v>
      </c>
      <c r="T222" s="141">
        <f>S222*H222</f>
        <v>0</v>
      </c>
      <c r="AR222" s="142" t="s">
        <v>139</v>
      </c>
      <c r="AT222" s="142" t="s">
        <v>134</v>
      </c>
      <c r="AU222" s="142" t="s">
        <v>85</v>
      </c>
      <c r="AY222" s="17" t="s">
        <v>130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7" t="s">
        <v>83</v>
      </c>
      <c r="BK222" s="143">
        <f>ROUND(I222*H222,2)</f>
        <v>0</v>
      </c>
      <c r="BL222" s="17" t="s">
        <v>139</v>
      </c>
      <c r="BM222" s="142" t="s">
        <v>277</v>
      </c>
    </row>
    <row r="223" spans="2:65" s="1" customFormat="1" ht="39">
      <c r="B223" s="32"/>
      <c r="D223" s="144" t="s">
        <v>141</v>
      </c>
      <c r="F223" s="145" t="s">
        <v>278</v>
      </c>
      <c r="I223" s="146"/>
      <c r="L223" s="32"/>
      <c r="M223" s="147"/>
      <c r="T223" s="53"/>
      <c r="AT223" s="17" t="s">
        <v>141</v>
      </c>
      <c r="AU223" s="17" t="s">
        <v>85</v>
      </c>
    </row>
    <row r="224" spans="2:65" s="12" customFormat="1" ht="11.25">
      <c r="B224" s="148"/>
      <c r="D224" s="144" t="s">
        <v>143</v>
      </c>
      <c r="E224" s="149" t="s">
        <v>19</v>
      </c>
      <c r="F224" s="150" t="s">
        <v>279</v>
      </c>
      <c r="H224" s="149" t="s">
        <v>19</v>
      </c>
      <c r="I224" s="151"/>
      <c r="L224" s="148"/>
      <c r="M224" s="152"/>
      <c r="T224" s="153"/>
      <c r="AT224" s="149" t="s">
        <v>143</v>
      </c>
      <c r="AU224" s="149" t="s">
        <v>85</v>
      </c>
      <c r="AV224" s="12" t="s">
        <v>83</v>
      </c>
      <c r="AW224" s="12" t="s">
        <v>37</v>
      </c>
      <c r="AX224" s="12" t="s">
        <v>76</v>
      </c>
      <c r="AY224" s="149" t="s">
        <v>130</v>
      </c>
    </row>
    <row r="225" spans="2:65" s="13" customFormat="1" ht="11.25">
      <c r="B225" s="154"/>
      <c r="D225" s="144" t="s">
        <v>143</v>
      </c>
      <c r="E225" s="155" t="s">
        <v>19</v>
      </c>
      <c r="F225" s="156" t="s">
        <v>280</v>
      </c>
      <c r="H225" s="157">
        <v>199</v>
      </c>
      <c r="I225" s="158"/>
      <c r="L225" s="154"/>
      <c r="M225" s="159"/>
      <c r="T225" s="160"/>
      <c r="AT225" s="155" t="s">
        <v>143</v>
      </c>
      <c r="AU225" s="155" t="s">
        <v>85</v>
      </c>
      <c r="AV225" s="13" t="s">
        <v>85</v>
      </c>
      <c r="AW225" s="13" t="s">
        <v>37</v>
      </c>
      <c r="AX225" s="13" t="s">
        <v>76</v>
      </c>
      <c r="AY225" s="155" t="s">
        <v>130</v>
      </c>
    </row>
    <row r="226" spans="2:65" s="14" customFormat="1" ht="11.25">
      <c r="B226" s="161"/>
      <c r="D226" s="144" t="s">
        <v>143</v>
      </c>
      <c r="E226" s="162" t="s">
        <v>19</v>
      </c>
      <c r="F226" s="163" t="s">
        <v>146</v>
      </c>
      <c r="H226" s="164">
        <v>199</v>
      </c>
      <c r="I226" s="165"/>
      <c r="L226" s="161"/>
      <c r="M226" s="166"/>
      <c r="T226" s="167"/>
      <c r="AT226" s="162" t="s">
        <v>143</v>
      </c>
      <c r="AU226" s="162" t="s">
        <v>85</v>
      </c>
      <c r="AV226" s="14" t="s">
        <v>139</v>
      </c>
      <c r="AW226" s="14" t="s">
        <v>37</v>
      </c>
      <c r="AX226" s="14" t="s">
        <v>83</v>
      </c>
      <c r="AY226" s="162" t="s">
        <v>130</v>
      </c>
    </row>
    <row r="227" spans="2:65" s="1" customFormat="1" ht="16.5" customHeight="1">
      <c r="B227" s="32"/>
      <c r="C227" s="131" t="s">
        <v>281</v>
      </c>
      <c r="D227" s="131" t="s">
        <v>134</v>
      </c>
      <c r="E227" s="132" t="s">
        <v>282</v>
      </c>
      <c r="F227" s="133" t="s">
        <v>283</v>
      </c>
      <c r="G227" s="134" t="s">
        <v>179</v>
      </c>
      <c r="H227" s="135">
        <v>19900</v>
      </c>
      <c r="I227" s="136"/>
      <c r="J227" s="137">
        <f>ROUND(I227*H227,2)</f>
        <v>0</v>
      </c>
      <c r="K227" s="133" t="s">
        <v>138</v>
      </c>
      <c r="L227" s="32"/>
      <c r="M227" s="138" t="s">
        <v>19</v>
      </c>
      <c r="N227" s="139" t="s">
        <v>47</v>
      </c>
      <c r="P227" s="140">
        <f>O227*H227</f>
        <v>0</v>
      </c>
      <c r="Q227" s="140">
        <v>0</v>
      </c>
      <c r="R227" s="140">
        <f>Q227*H227</f>
        <v>0</v>
      </c>
      <c r="S227" s="140">
        <v>0</v>
      </c>
      <c r="T227" s="141">
        <f>S227*H227</f>
        <v>0</v>
      </c>
      <c r="AR227" s="142" t="s">
        <v>139</v>
      </c>
      <c r="AT227" s="142" t="s">
        <v>134</v>
      </c>
      <c r="AU227" s="142" t="s">
        <v>85</v>
      </c>
      <c r="AY227" s="17" t="s">
        <v>130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7" t="s">
        <v>83</v>
      </c>
      <c r="BK227" s="143">
        <f>ROUND(I227*H227,2)</f>
        <v>0</v>
      </c>
      <c r="BL227" s="17" t="s">
        <v>139</v>
      </c>
      <c r="BM227" s="142" t="s">
        <v>284</v>
      </c>
    </row>
    <row r="228" spans="2:65" s="1" customFormat="1" ht="29.25">
      <c r="B228" s="32"/>
      <c r="D228" s="144" t="s">
        <v>141</v>
      </c>
      <c r="F228" s="145" t="s">
        <v>285</v>
      </c>
      <c r="I228" s="146"/>
      <c r="L228" s="32"/>
      <c r="M228" s="147"/>
      <c r="T228" s="53"/>
      <c r="AT228" s="17" t="s">
        <v>141</v>
      </c>
      <c r="AU228" s="17" t="s">
        <v>85</v>
      </c>
    </row>
    <row r="229" spans="2:65" s="12" customFormat="1" ht="11.25">
      <c r="B229" s="148"/>
      <c r="D229" s="144" t="s">
        <v>143</v>
      </c>
      <c r="E229" s="149" t="s">
        <v>19</v>
      </c>
      <c r="F229" s="150" t="s">
        <v>286</v>
      </c>
      <c r="H229" s="149" t="s">
        <v>19</v>
      </c>
      <c r="I229" s="151"/>
      <c r="L229" s="148"/>
      <c r="M229" s="152"/>
      <c r="T229" s="153"/>
      <c r="AT229" s="149" t="s">
        <v>143</v>
      </c>
      <c r="AU229" s="149" t="s">
        <v>85</v>
      </c>
      <c r="AV229" s="12" t="s">
        <v>83</v>
      </c>
      <c r="AW229" s="12" t="s">
        <v>37</v>
      </c>
      <c r="AX229" s="12" t="s">
        <v>76</v>
      </c>
      <c r="AY229" s="149" t="s">
        <v>130</v>
      </c>
    </row>
    <row r="230" spans="2:65" s="13" customFormat="1" ht="11.25">
      <c r="B230" s="154"/>
      <c r="D230" s="144" t="s">
        <v>143</v>
      </c>
      <c r="E230" s="155" t="s">
        <v>19</v>
      </c>
      <c r="F230" s="156" t="s">
        <v>287</v>
      </c>
      <c r="H230" s="157">
        <v>19900</v>
      </c>
      <c r="I230" s="158"/>
      <c r="L230" s="154"/>
      <c r="M230" s="159"/>
      <c r="T230" s="160"/>
      <c r="AT230" s="155" t="s">
        <v>143</v>
      </c>
      <c r="AU230" s="155" t="s">
        <v>85</v>
      </c>
      <c r="AV230" s="13" t="s">
        <v>85</v>
      </c>
      <c r="AW230" s="13" t="s">
        <v>37</v>
      </c>
      <c r="AX230" s="13" t="s">
        <v>76</v>
      </c>
      <c r="AY230" s="155" t="s">
        <v>130</v>
      </c>
    </row>
    <row r="231" spans="2:65" s="14" customFormat="1" ht="11.25">
      <c r="B231" s="161"/>
      <c r="D231" s="144" t="s">
        <v>143</v>
      </c>
      <c r="E231" s="162" t="s">
        <v>19</v>
      </c>
      <c r="F231" s="163" t="s">
        <v>146</v>
      </c>
      <c r="H231" s="164">
        <v>19900</v>
      </c>
      <c r="I231" s="165"/>
      <c r="L231" s="161"/>
      <c r="M231" s="166"/>
      <c r="T231" s="167"/>
      <c r="AT231" s="162" t="s">
        <v>143</v>
      </c>
      <c r="AU231" s="162" t="s">
        <v>85</v>
      </c>
      <c r="AV231" s="14" t="s">
        <v>139</v>
      </c>
      <c r="AW231" s="14" t="s">
        <v>37</v>
      </c>
      <c r="AX231" s="14" t="s">
        <v>83</v>
      </c>
      <c r="AY231" s="162" t="s">
        <v>130</v>
      </c>
    </row>
    <row r="232" spans="2:65" s="11" customFormat="1" ht="22.9" customHeight="1">
      <c r="B232" s="119"/>
      <c r="D232" s="120" t="s">
        <v>75</v>
      </c>
      <c r="E232" s="129" t="s">
        <v>288</v>
      </c>
      <c r="F232" s="129" t="s">
        <v>289</v>
      </c>
      <c r="I232" s="122"/>
      <c r="J232" s="130">
        <f>BK232</f>
        <v>0</v>
      </c>
      <c r="L232" s="119"/>
      <c r="M232" s="124"/>
      <c r="P232" s="125">
        <f>SUM(P233:P257)</f>
        <v>0</v>
      </c>
      <c r="R232" s="125">
        <f>SUM(R233:R257)</f>
        <v>0</v>
      </c>
      <c r="T232" s="126">
        <f>SUM(T233:T257)</f>
        <v>0</v>
      </c>
      <c r="AR232" s="120" t="s">
        <v>83</v>
      </c>
      <c r="AT232" s="127" t="s">
        <v>75</v>
      </c>
      <c r="AU232" s="127" t="s">
        <v>83</v>
      </c>
      <c r="AY232" s="120" t="s">
        <v>130</v>
      </c>
      <c r="BK232" s="128">
        <f>SUM(BK233:BK257)</f>
        <v>0</v>
      </c>
    </row>
    <row r="233" spans="2:65" s="1" customFormat="1" ht="16.5" customHeight="1">
      <c r="B233" s="32"/>
      <c r="C233" s="131" t="s">
        <v>290</v>
      </c>
      <c r="D233" s="131" t="s">
        <v>134</v>
      </c>
      <c r="E233" s="132" t="s">
        <v>291</v>
      </c>
      <c r="F233" s="133" t="s">
        <v>292</v>
      </c>
      <c r="G233" s="134" t="s">
        <v>179</v>
      </c>
      <c r="H233" s="135">
        <v>1095</v>
      </c>
      <c r="I233" s="136"/>
      <c r="J233" s="137">
        <f>ROUND(I233*H233,2)</f>
        <v>0</v>
      </c>
      <c r="K233" s="133" t="s">
        <v>138</v>
      </c>
      <c r="L233" s="32"/>
      <c r="M233" s="138" t="s">
        <v>19</v>
      </c>
      <c r="N233" s="139" t="s">
        <v>47</v>
      </c>
      <c r="P233" s="140">
        <f>O233*H233</f>
        <v>0</v>
      </c>
      <c r="Q233" s="140">
        <v>0</v>
      </c>
      <c r="R233" s="140">
        <f>Q233*H233</f>
        <v>0</v>
      </c>
      <c r="S233" s="140">
        <v>0</v>
      </c>
      <c r="T233" s="141">
        <f>S233*H233</f>
        <v>0</v>
      </c>
      <c r="AR233" s="142" t="s">
        <v>139</v>
      </c>
      <c r="AT233" s="142" t="s">
        <v>134</v>
      </c>
      <c r="AU233" s="142" t="s">
        <v>85</v>
      </c>
      <c r="AY233" s="17" t="s">
        <v>130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7" t="s">
        <v>83</v>
      </c>
      <c r="BK233" s="143">
        <f>ROUND(I233*H233,2)</f>
        <v>0</v>
      </c>
      <c r="BL233" s="17" t="s">
        <v>139</v>
      </c>
      <c r="BM233" s="142" t="s">
        <v>293</v>
      </c>
    </row>
    <row r="234" spans="2:65" s="1" customFormat="1" ht="39">
      <c r="B234" s="32"/>
      <c r="D234" s="144" t="s">
        <v>141</v>
      </c>
      <c r="F234" s="145" t="s">
        <v>294</v>
      </c>
      <c r="I234" s="146"/>
      <c r="L234" s="32"/>
      <c r="M234" s="147"/>
      <c r="T234" s="53"/>
      <c r="AT234" s="17" t="s">
        <v>141</v>
      </c>
      <c r="AU234" s="17" t="s">
        <v>85</v>
      </c>
    </row>
    <row r="235" spans="2:65" s="12" customFormat="1" ht="11.25">
      <c r="B235" s="148"/>
      <c r="D235" s="144" t="s">
        <v>143</v>
      </c>
      <c r="E235" s="149" t="s">
        <v>19</v>
      </c>
      <c r="F235" s="150" t="s">
        <v>151</v>
      </c>
      <c r="H235" s="149" t="s">
        <v>19</v>
      </c>
      <c r="I235" s="151"/>
      <c r="L235" s="148"/>
      <c r="M235" s="152"/>
      <c r="T235" s="153"/>
      <c r="AT235" s="149" t="s">
        <v>143</v>
      </c>
      <c r="AU235" s="149" t="s">
        <v>85</v>
      </c>
      <c r="AV235" s="12" t="s">
        <v>83</v>
      </c>
      <c r="AW235" s="12" t="s">
        <v>37</v>
      </c>
      <c r="AX235" s="12" t="s">
        <v>76</v>
      </c>
      <c r="AY235" s="149" t="s">
        <v>130</v>
      </c>
    </row>
    <row r="236" spans="2:65" s="13" customFormat="1" ht="11.25">
      <c r="B236" s="154"/>
      <c r="D236" s="144" t="s">
        <v>143</v>
      </c>
      <c r="E236" s="155" t="s">
        <v>19</v>
      </c>
      <c r="F236" s="156" t="s">
        <v>295</v>
      </c>
      <c r="H236" s="157">
        <v>1095</v>
      </c>
      <c r="I236" s="158"/>
      <c r="L236" s="154"/>
      <c r="M236" s="159"/>
      <c r="T236" s="160"/>
      <c r="AT236" s="155" t="s">
        <v>143</v>
      </c>
      <c r="AU236" s="155" t="s">
        <v>85</v>
      </c>
      <c r="AV236" s="13" t="s">
        <v>85</v>
      </c>
      <c r="AW236" s="13" t="s">
        <v>37</v>
      </c>
      <c r="AX236" s="13" t="s">
        <v>76</v>
      </c>
      <c r="AY236" s="155" t="s">
        <v>130</v>
      </c>
    </row>
    <row r="237" spans="2:65" s="14" customFormat="1" ht="11.25">
      <c r="B237" s="161"/>
      <c r="D237" s="144" t="s">
        <v>143</v>
      </c>
      <c r="E237" s="162" t="s">
        <v>19</v>
      </c>
      <c r="F237" s="163" t="s">
        <v>146</v>
      </c>
      <c r="H237" s="164">
        <v>1095</v>
      </c>
      <c r="I237" s="165"/>
      <c r="L237" s="161"/>
      <c r="M237" s="166"/>
      <c r="T237" s="167"/>
      <c r="AT237" s="162" t="s">
        <v>143</v>
      </c>
      <c r="AU237" s="162" t="s">
        <v>85</v>
      </c>
      <c r="AV237" s="14" t="s">
        <v>139</v>
      </c>
      <c r="AW237" s="14" t="s">
        <v>37</v>
      </c>
      <c r="AX237" s="14" t="s">
        <v>83</v>
      </c>
      <c r="AY237" s="162" t="s">
        <v>130</v>
      </c>
    </row>
    <row r="238" spans="2:65" s="1" customFormat="1" ht="16.5" customHeight="1">
      <c r="B238" s="32"/>
      <c r="C238" s="131" t="s">
        <v>296</v>
      </c>
      <c r="D238" s="131" t="s">
        <v>134</v>
      </c>
      <c r="E238" s="132" t="s">
        <v>297</v>
      </c>
      <c r="F238" s="133" t="s">
        <v>255</v>
      </c>
      <c r="G238" s="134" t="s">
        <v>179</v>
      </c>
      <c r="H238" s="135">
        <v>2190</v>
      </c>
      <c r="I238" s="136"/>
      <c r="J238" s="137">
        <f>ROUND(I238*H238,2)</f>
        <v>0</v>
      </c>
      <c r="K238" s="133" t="s">
        <v>138</v>
      </c>
      <c r="L238" s="32"/>
      <c r="M238" s="138" t="s">
        <v>19</v>
      </c>
      <c r="N238" s="139" t="s">
        <v>47</v>
      </c>
      <c r="P238" s="140">
        <f>O238*H238</f>
        <v>0</v>
      </c>
      <c r="Q238" s="140">
        <v>0</v>
      </c>
      <c r="R238" s="140">
        <f>Q238*H238</f>
        <v>0</v>
      </c>
      <c r="S238" s="140">
        <v>0</v>
      </c>
      <c r="T238" s="141">
        <f>S238*H238</f>
        <v>0</v>
      </c>
      <c r="AR238" s="142" t="s">
        <v>139</v>
      </c>
      <c r="AT238" s="142" t="s">
        <v>134</v>
      </c>
      <c r="AU238" s="142" t="s">
        <v>85</v>
      </c>
      <c r="AY238" s="17" t="s">
        <v>130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7" t="s">
        <v>83</v>
      </c>
      <c r="BK238" s="143">
        <f>ROUND(I238*H238,2)</f>
        <v>0</v>
      </c>
      <c r="BL238" s="17" t="s">
        <v>139</v>
      </c>
      <c r="BM238" s="142" t="s">
        <v>298</v>
      </c>
    </row>
    <row r="239" spans="2:65" s="1" customFormat="1" ht="48.75">
      <c r="B239" s="32"/>
      <c r="D239" s="144" t="s">
        <v>141</v>
      </c>
      <c r="F239" s="145" t="s">
        <v>299</v>
      </c>
      <c r="I239" s="146"/>
      <c r="L239" s="32"/>
      <c r="M239" s="147"/>
      <c r="T239" s="53"/>
      <c r="AT239" s="17" t="s">
        <v>141</v>
      </c>
      <c r="AU239" s="17" t="s">
        <v>85</v>
      </c>
    </row>
    <row r="240" spans="2:65" s="12" customFormat="1" ht="11.25">
      <c r="B240" s="148"/>
      <c r="D240" s="144" t="s">
        <v>143</v>
      </c>
      <c r="E240" s="149" t="s">
        <v>19</v>
      </c>
      <c r="F240" s="150" t="s">
        <v>247</v>
      </c>
      <c r="H240" s="149" t="s">
        <v>19</v>
      </c>
      <c r="I240" s="151"/>
      <c r="L240" s="148"/>
      <c r="M240" s="152"/>
      <c r="T240" s="153"/>
      <c r="AT240" s="149" t="s">
        <v>143</v>
      </c>
      <c r="AU240" s="149" t="s">
        <v>85</v>
      </c>
      <c r="AV240" s="12" t="s">
        <v>83</v>
      </c>
      <c r="AW240" s="12" t="s">
        <v>37</v>
      </c>
      <c r="AX240" s="12" t="s">
        <v>76</v>
      </c>
      <c r="AY240" s="149" t="s">
        <v>130</v>
      </c>
    </row>
    <row r="241" spans="2:65" s="13" customFormat="1" ht="11.25">
      <c r="B241" s="154"/>
      <c r="D241" s="144" t="s">
        <v>143</v>
      </c>
      <c r="E241" s="155" t="s">
        <v>19</v>
      </c>
      <c r="F241" s="156" t="s">
        <v>300</v>
      </c>
      <c r="H241" s="157">
        <v>2190</v>
      </c>
      <c r="I241" s="158"/>
      <c r="L241" s="154"/>
      <c r="M241" s="159"/>
      <c r="T241" s="160"/>
      <c r="AT241" s="155" t="s">
        <v>143</v>
      </c>
      <c r="AU241" s="155" t="s">
        <v>85</v>
      </c>
      <c r="AV241" s="13" t="s">
        <v>85</v>
      </c>
      <c r="AW241" s="13" t="s">
        <v>37</v>
      </c>
      <c r="AX241" s="13" t="s">
        <v>76</v>
      </c>
      <c r="AY241" s="155" t="s">
        <v>130</v>
      </c>
    </row>
    <row r="242" spans="2:65" s="14" customFormat="1" ht="11.25">
      <c r="B242" s="161"/>
      <c r="D242" s="144" t="s">
        <v>143</v>
      </c>
      <c r="E242" s="162" t="s">
        <v>19</v>
      </c>
      <c r="F242" s="163" t="s">
        <v>146</v>
      </c>
      <c r="H242" s="164">
        <v>2190</v>
      </c>
      <c r="I242" s="165"/>
      <c r="L242" s="161"/>
      <c r="M242" s="166"/>
      <c r="T242" s="167"/>
      <c r="AT242" s="162" t="s">
        <v>143</v>
      </c>
      <c r="AU242" s="162" t="s">
        <v>85</v>
      </c>
      <c r="AV242" s="14" t="s">
        <v>139</v>
      </c>
      <c r="AW242" s="14" t="s">
        <v>37</v>
      </c>
      <c r="AX242" s="14" t="s">
        <v>83</v>
      </c>
      <c r="AY242" s="162" t="s">
        <v>130</v>
      </c>
    </row>
    <row r="243" spans="2:65" s="1" customFormat="1" ht="24.2" customHeight="1">
      <c r="B243" s="32"/>
      <c r="C243" s="131" t="s">
        <v>301</v>
      </c>
      <c r="D243" s="131" t="s">
        <v>134</v>
      </c>
      <c r="E243" s="132" t="s">
        <v>302</v>
      </c>
      <c r="F243" s="133" t="s">
        <v>207</v>
      </c>
      <c r="G243" s="134" t="s">
        <v>179</v>
      </c>
      <c r="H243" s="135">
        <v>35040</v>
      </c>
      <c r="I243" s="136"/>
      <c r="J243" s="137">
        <f>ROUND(I243*H243,2)</f>
        <v>0</v>
      </c>
      <c r="K243" s="133" t="s">
        <v>138</v>
      </c>
      <c r="L243" s="32"/>
      <c r="M243" s="138" t="s">
        <v>19</v>
      </c>
      <c r="N243" s="139" t="s">
        <v>47</v>
      </c>
      <c r="P243" s="140">
        <f>O243*H243</f>
        <v>0</v>
      </c>
      <c r="Q243" s="140">
        <v>0</v>
      </c>
      <c r="R243" s="140">
        <f>Q243*H243</f>
        <v>0</v>
      </c>
      <c r="S243" s="140">
        <v>0</v>
      </c>
      <c r="T243" s="141">
        <f>S243*H243</f>
        <v>0</v>
      </c>
      <c r="AR243" s="142" t="s">
        <v>139</v>
      </c>
      <c r="AT243" s="142" t="s">
        <v>134</v>
      </c>
      <c r="AU243" s="142" t="s">
        <v>85</v>
      </c>
      <c r="AY243" s="17" t="s">
        <v>130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7" t="s">
        <v>83</v>
      </c>
      <c r="BK243" s="143">
        <f>ROUND(I243*H243,2)</f>
        <v>0</v>
      </c>
      <c r="BL243" s="17" t="s">
        <v>139</v>
      </c>
      <c r="BM243" s="142" t="s">
        <v>303</v>
      </c>
    </row>
    <row r="244" spans="2:65" s="1" customFormat="1" ht="39">
      <c r="B244" s="32"/>
      <c r="D244" s="144" t="s">
        <v>141</v>
      </c>
      <c r="F244" s="145" t="s">
        <v>304</v>
      </c>
      <c r="I244" s="146"/>
      <c r="L244" s="32"/>
      <c r="M244" s="147"/>
      <c r="T244" s="53"/>
      <c r="AT244" s="17" t="s">
        <v>141</v>
      </c>
      <c r="AU244" s="17" t="s">
        <v>85</v>
      </c>
    </row>
    <row r="245" spans="2:65" s="12" customFormat="1" ht="11.25">
      <c r="B245" s="148"/>
      <c r="D245" s="144" t="s">
        <v>143</v>
      </c>
      <c r="E245" s="149" t="s">
        <v>19</v>
      </c>
      <c r="F245" s="150" t="s">
        <v>210</v>
      </c>
      <c r="H245" s="149" t="s">
        <v>19</v>
      </c>
      <c r="I245" s="151"/>
      <c r="L245" s="148"/>
      <c r="M245" s="152"/>
      <c r="T245" s="153"/>
      <c r="AT245" s="149" t="s">
        <v>143</v>
      </c>
      <c r="AU245" s="149" t="s">
        <v>85</v>
      </c>
      <c r="AV245" s="12" t="s">
        <v>83</v>
      </c>
      <c r="AW245" s="12" t="s">
        <v>37</v>
      </c>
      <c r="AX245" s="12" t="s">
        <v>76</v>
      </c>
      <c r="AY245" s="149" t="s">
        <v>130</v>
      </c>
    </row>
    <row r="246" spans="2:65" s="13" customFormat="1" ht="11.25">
      <c r="B246" s="154"/>
      <c r="D246" s="144" t="s">
        <v>143</v>
      </c>
      <c r="E246" s="155" t="s">
        <v>19</v>
      </c>
      <c r="F246" s="156" t="s">
        <v>305</v>
      </c>
      <c r="H246" s="157">
        <v>35040</v>
      </c>
      <c r="I246" s="158"/>
      <c r="L246" s="154"/>
      <c r="M246" s="159"/>
      <c r="T246" s="160"/>
      <c r="AT246" s="155" t="s">
        <v>143</v>
      </c>
      <c r="AU246" s="155" t="s">
        <v>85</v>
      </c>
      <c r="AV246" s="13" t="s">
        <v>85</v>
      </c>
      <c r="AW246" s="13" t="s">
        <v>37</v>
      </c>
      <c r="AX246" s="13" t="s">
        <v>76</v>
      </c>
      <c r="AY246" s="155" t="s">
        <v>130</v>
      </c>
    </row>
    <row r="247" spans="2:65" s="14" customFormat="1" ht="11.25">
      <c r="B247" s="161"/>
      <c r="D247" s="144" t="s">
        <v>143</v>
      </c>
      <c r="E247" s="162" t="s">
        <v>19</v>
      </c>
      <c r="F247" s="163" t="s">
        <v>146</v>
      </c>
      <c r="H247" s="164">
        <v>35040</v>
      </c>
      <c r="I247" s="165"/>
      <c r="L247" s="161"/>
      <c r="M247" s="166"/>
      <c r="T247" s="167"/>
      <c r="AT247" s="162" t="s">
        <v>143</v>
      </c>
      <c r="AU247" s="162" t="s">
        <v>85</v>
      </c>
      <c r="AV247" s="14" t="s">
        <v>139</v>
      </c>
      <c r="AW247" s="14" t="s">
        <v>37</v>
      </c>
      <c r="AX247" s="14" t="s">
        <v>83</v>
      </c>
      <c r="AY247" s="162" t="s">
        <v>130</v>
      </c>
    </row>
    <row r="248" spans="2:65" s="1" customFormat="1" ht="24.2" customHeight="1">
      <c r="B248" s="32"/>
      <c r="C248" s="131" t="s">
        <v>306</v>
      </c>
      <c r="D248" s="131" t="s">
        <v>134</v>
      </c>
      <c r="E248" s="132" t="s">
        <v>307</v>
      </c>
      <c r="F248" s="133" t="s">
        <v>207</v>
      </c>
      <c r="G248" s="134" t="s">
        <v>179</v>
      </c>
      <c r="H248" s="135">
        <v>3285</v>
      </c>
      <c r="I248" s="136"/>
      <c r="J248" s="137">
        <f>ROUND(I248*H248,2)</f>
        <v>0</v>
      </c>
      <c r="K248" s="133" t="s">
        <v>138</v>
      </c>
      <c r="L248" s="32"/>
      <c r="M248" s="138" t="s">
        <v>19</v>
      </c>
      <c r="N248" s="139" t="s">
        <v>47</v>
      </c>
      <c r="P248" s="140">
        <f>O248*H248</f>
        <v>0</v>
      </c>
      <c r="Q248" s="140">
        <v>0</v>
      </c>
      <c r="R248" s="140">
        <f>Q248*H248</f>
        <v>0</v>
      </c>
      <c r="S248" s="140">
        <v>0</v>
      </c>
      <c r="T248" s="141">
        <f>S248*H248</f>
        <v>0</v>
      </c>
      <c r="AR248" s="142" t="s">
        <v>139</v>
      </c>
      <c r="AT248" s="142" t="s">
        <v>134</v>
      </c>
      <c r="AU248" s="142" t="s">
        <v>85</v>
      </c>
      <c r="AY248" s="17" t="s">
        <v>130</v>
      </c>
      <c r="BE248" s="143">
        <f>IF(N248="základní",J248,0)</f>
        <v>0</v>
      </c>
      <c r="BF248" s="143">
        <f>IF(N248="snížená",J248,0)</f>
        <v>0</v>
      </c>
      <c r="BG248" s="143">
        <f>IF(N248="zákl. přenesená",J248,0)</f>
        <v>0</v>
      </c>
      <c r="BH248" s="143">
        <f>IF(N248="sníž. přenesená",J248,0)</f>
        <v>0</v>
      </c>
      <c r="BI248" s="143">
        <f>IF(N248="nulová",J248,0)</f>
        <v>0</v>
      </c>
      <c r="BJ248" s="17" t="s">
        <v>83</v>
      </c>
      <c r="BK248" s="143">
        <f>ROUND(I248*H248,2)</f>
        <v>0</v>
      </c>
      <c r="BL248" s="17" t="s">
        <v>139</v>
      </c>
      <c r="BM248" s="142" t="s">
        <v>308</v>
      </c>
    </row>
    <row r="249" spans="2:65" s="1" customFormat="1" ht="29.25">
      <c r="B249" s="32"/>
      <c r="D249" s="144" t="s">
        <v>141</v>
      </c>
      <c r="F249" s="145" t="s">
        <v>309</v>
      </c>
      <c r="I249" s="146"/>
      <c r="L249" s="32"/>
      <c r="M249" s="147"/>
      <c r="T249" s="53"/>
      <c r="AT249" s="17" t="s">
        <v>141</v>
      </c>
      <c r="AU249" s="17" t="s">
        <v>85</v>
      </c>
    </row>
    <row r="250" spans="2:65" s="12" customFormat="1" ht="11.25">
      <c r="B250" s="148"/>
      <c r="D250" s="144" t="s">
        <v>143</v>
      </c>
      <c r="E250" s="149" t="s">
        <v>19</v>
      </c>
      <c r="F250" s="150" t="s">
        <v>144</v>
      </c>
      <c r="H250" s="149" t="s">
        <v>19</v>
      </c>
      <c r="I250" s="151"/>
      <c r="L250" s="148"/>
      <c r="M250" s="152"/>
      <c r="T250" s="153"/>
      <c r="AT250" s="149" t="s">
        <v>143</v>
      </c>
      <c r="AU250" s="149" t="s">
        <v>85</v>
      </c>
      <c r="AV250" s="12" t="s">
        <v>83</v>
      </c>
      <c r="AW250" s="12" t="s">
        <v>37</v>
      </c>
      <c r="AX250" s="12" t="s">
        <v>76</v>
      </c>
      <c r="AY250" s="149" t="s">
        <v>130</v>
      </c>
    </row>
    <row r="251" spans="2:65" s="13" customFormat="1" ht="11.25">
      <c r="B251" s="154"/>
      <c r="D251" s="144" t="s">
        <v>143</v>
      </c>
      <c r="E251" s="155" t="s">
        <v>19</v>
      </c>
      <c r="F251" s="156" t="s">
        <v>310</v>
      </c>
      <c r="H251" s="157">
        <v>3285</v>
      </c>
      <c r="I251" s="158"/>
      <c r="L251" s="154"/>
      <c r="M251" s="159"/>
      <c r="T251" s="160"/>
      <c r="AT251" s="155" t="s">
        <v>143</v>
      </c>
      <c r="AU251" s="155" t="s">
        <v>85</v>
      </c>
      <c r="AV251" s="13" t="s">
        <v>85</v>
      </c>
      <c r="AW251" s="13" t="s">
        <v>37</v>
      </c>
      <c r="AX251" s="13" t="s">
        <v>76</v>
      </c>
      <c r="AY251" s="155" t="s">
        <v>130</v>
      </c>
    </row>
    <row r="252" spans="2:65" s="14" customFormat="1" ht="11.25">
      <c r="B252" s="161"/>
      <c r="D252" s="144" t="s">
        <v>143</v>
      </c>
      <c r="E252" s="162" t="s">
        <v>19</v>
      </c>
      <c r="F252" s="163" t="s">
        <v>146</v>
      </c>
      <c r="H252" s="164">
        <v>3285</v>
      </c>
      <c r="I252" s="165"/>
      <c r="L252" s="161"/>
      <c r="M252" s="166"/>
      <c r="T252" s="167"/>
      <c r="AT252" s="162" t="s">
        <v>143</v>
      </c>
      <c r="AU252" s="162" t="s">
        <v>85</v>
      </c>
      <c r="AV252" s="14" t="s">
        <v>139</v>
      </c>
      <c r="AW252" s="14" t="s">
        <v>37</v>
      </c>
      <c r="AX252" s="14" t="s">
        <v>83</v>
      </c>
      <c r="AY252" s="162" t="s">
        <v>130</v>
      </c>
    </row>
    <row r="253" spans="2:65" s="1" customFormat="1" ht="16.5" customHeight="1">
      <c r="B253" s="32"/>
      <c r="C253" s="131" t="s">
        <v>311</v>
      </c>
      <c r="D253" s="131" t="s">
        <v>134</v>
      </c>
      <c r="E253" s="132" t="s">
        <v>312</v>
      </c>
      <c r="F253" s="133" t="s">
        <v>313</v>
      </c>
      <c r="G253" s="134" t="s">
        <v>179</v>
      </c>
      <c r="H253" s="135">
        <v>109.5</v>
      </c>
      <c r="I253" s="136"/>
      <c r="J253" s="137">
        <f>ROUND(I253*H253,2)</f>
        <v>0</v>
      </c>
      <c r="K253" s="133" t="s">
        <v>138</v>
      </c>
      <c r="L253" s="32"/>
      <c r="M253" s="138" t="s">
        <v>19</v>
      </c>
      <c r="N253" s="139" t="s">
        <v>47</v>
      </c>
      <c r="P253" s="140">
        <f>O253*H253</f>
        <v>0</v>
      </c>
      <c r="Q253" s="140">
        <v>0</v>
      </c>
      <c r="R253" s="140">
        <f>Q253*H253</f>
        <v>0</v>
      </c>
      <c r="S253" s="140">
        <v>0</v>
      </c>
      <c r="T253" s="141">
        <f>S253*H253</f>
        <v>0</v>
      </c>
      <c r="AR253" s="142" t="s">
        <v>139</v>
      </c>
      <c r="AT253" s="142" t="s">
        <v>134</v>
      </c>
      <c r="AU253" s="142" t="s">
        <v>85</v>
      </c>
      <c r="AY253" s="17" t="s">
        <v>130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7" t="s">
        <v>83</v>
      </c>
      <c r="BK253" s="143">
        <f>ROUND(I253*H253,2)</f>
        <v>0</v>
      </c>
      <c r="BL253" s="17" t="s">
        <v>139</v>
      </c>
      <c r="BM253" s="142" t="s">
        <v>314</v>
      </c>
    </row>
    <row r="254" spans="2:65" s="1" customFormat="1" ht="39">
      <c r="B254" s="32"/>
      <c r="D254" s="144" t="s">
        <v>141</v>
      </c>
      <c r="F254" s="145" t="s">
        <v>315</v>
      </c>
      <c r="I254" s="146"/>
      <c r="L254" s="32"/>
      <c r="M254" s="147"/>
      <c r="T254" s="53"/>
      <c r="AT254" s="17" t="s">
        <v>141</v>
      </c>
      <c r="AU254" s="17" t="s">
        <v>85</v>
      </c>
    </row>
    <row r="255" spans="2:65" s="12" customFormat="1" ht="11.25">
      <c r="B255" s="148"/>
      <c r="D255" s="144" t="s">
        <v>143</v>
      </c>
      <c r="E255" s="149" t="s">
        <v>19</v>
      </c>
      <c r="F255" s="150" t="s">
        <v>164</v>
      </c>
      <c r="H255" s="149" t="s">
        <v>19</v>
      </c>
      <c r="I255" s="151"/>
      <c r="L255" s="148"/>
      <c r="M255" s="152"/>
      <c r="T255" s="153"/>
      <c r="AT255" s="149" t="s">
        <v>143</v>
      </c>
      <c r="AU255" s="149" t="s">
        <v>85</v>
      </c>
      <c r="AV255" s="12" t="s">
        <v>83</v>
      </c>
      <c r="AW255" s="12" t="s">
        <v>37</v>
      </c>
      <c r="AX255" s="12" t="s">
        <v>76</v>
      </c>
      <c r="AY255" s="149" t="s">
        <v>130</v>
      </c>
    </row>
    <row r="256" spans="2:65" s="13" customFormat="1" ht="11.25">
      <c r="B256" s="154"/>
      <c r="D256" s="144" t="s">
        <v>143</v>
      </c>
      <c r="E256" s="155" t="s">
        <v>19</v>
      </c>
      <c r="F256" s="156" t="s">
        <v>316</v>
      </c>
      <c r="H256" s="157">
        <v>109.5</v>
      </c>
      <c r="I256" s="158"/>
      <c r="L256" s="154"/>
      <c r="M256" s="159"/>
      <c r="T256" s="160"/>
      <c r="AT256" s="155" t="s">
        <v>143</v>
      </c>
      <c r="AU256" s="155" t="s">
        <v>85</v>
      </c>
      <c r="AV256" s="13" t="s">
        <v>85</v>
      </c>
      <c r="AW256" s="13" t="s">
        <v>37</v>
      </c>
      <c r="AX256" s="13" t="s">
        <v>76</v>
      </c>
      <c r="AY256" s="155" t="s">
        <v>130</v>
      </c>
    </row>
    <row r="257" spans="2:65" s="14" customFormat="1" ht="11.25">
      <c r="B257" s="161"/>
      <c r="D257" s="144" t="s">
        <v>143</v>
      </c>
      <c r="E257" s="162" t="s">
        <v>19</v>
      </c>
      <c r="F257" s="163" t="s">
        <v>146</v>
      </c>
      <c r="H257" s="164">
        <v>109.5</v>
      </c>
      <c r="I257" s="165"/>
      <c r="L257" s="161"/>
      <c r="M257" s="166"/>
      <c r="T257" s="167"/>
      <c r="AT257" s="162" t="s">
        <v>143</v>
      </c>
      <c r="AU257" s="162" t="s">
        <v>85</v>
      </c>
      <c r="AV257" s="14" t="s">
        <v>139</v>
      </c>
      <c r="AW257" s="14" t="s">
        <v>37</v>
      </c>
      <c r="AX257" s="14" t="s">
        <v>83</v>
      </c>
      <c r="AY257" s="162" t="s">
        <v>130</v>
      </c>
    </row>
    <row r="258" spans="2:65" s="11" customFormat="1" ht="22.9" customHeight="1">
      <c r="B258" s="119"/>
      <c r="D258" s="120" t="s">
        <v>75</v>
      </c>
      <c r="E258" s="129" t="s">
        <v>317</v>
      </c>
      <c r="F258" s="129" t="s">
        <v>318</v>
      </c>
      <c r="I258" s="122"/>
      <c r="J258" s="130">
        <f>BK258</f>
        <v>0</v>
      </c>
      <c r="L258" s="119"/>
      <c r="M258" s="124"/>
      <c r="P258" s="125">
        <f>SUM(P259:P268)</f>
        <v>0</v>
      </c>
      <c r="R258" s="125">
        <f>SUM(R259:R268)</f>
        <v>0</v>
      </c>
      <c r="T258" s="126">
        <f>SUM(T259:T268)</f>
        <v>0</v>
      </c>
      <c r="AR258" s="120" t="s">
        <v>83</v>
      </c>
      <c r="AT258" s="127" t="s">
        <v>75</v>
      </c>
      <c r="AU258" s="127" t="s">
        <v>83</v>
      </c>
      <c r="AY258" s="120" t="s">
        <v>130</v>
      </c>
      <c r="BK258" s="128">
        <f>SUM(BK259:BK268)</f>
        <v>0</v>
      </c>
    </row>
    <row r="259" spans="2:65" s="1" customFormat="1" ht="16.5" customHeight="1">
      <c r="B259" s="32"/>
      <c r="C259" s="131" t="s">
        <v>319</v>
      </c>
      <c r="D259" s="131" t="s">
        <v>134</v>
      </c>
      <c r="E259" s="132" t="s">
        <v>320</v>
      </c>
      <c r="F259" s="133" t="s">
        <v>202</v>
      </c>
      <c r="G259" s="134" t="s">
        <v>179</v>
      </c>
      <c r="H259" s="135">
        <v>104</v>
      </c>
      <c r="I259" s="136"/>
      <c r="J259" s="137">
        <f>ROUND(I259*H259,2)</f>
        <v>0</v>
      </c>
      <c r="K259" s="133" t="s">
        <v>138</v>
      </c>
      <c r="L259" s="32"/>
      <c r="M259" s="138" t="s">
        <v>19</v>
      </c>
      <c r="N259" s="139" t="s">
        <v>47</v>
      </c>
      <c r="P259" s="140">
        <f>O259*H259</f>
        <v>0</v>
      </c>
      <c r="Q259" s="140">
        <v>0</v>
      </c>
      <c r="R259" s="140">
        <f>Q259*H259</f>
        <v>0</v>
      </c>
      <c r="S259" s="140">
        <v>0</v>
      </c>
      <c r="T259" s="141">
        <f>S259*H259</f>
        <v>0</v>
      </c>
      <c r="AR259" s="142" t="s">
        <v>139</v>
      </c>
      <c r="AT259" s="142" t="s">
        <v>134</v>
      </c>
      <c r="AU259" s="142" t="s">
        <v>85</v>
      </c>
      <c r="AY259" s="17" t="s">
        <v>130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7" t="s">
        <v>83</v>
      </c>
      <c r="BK259" s="143">
        <f>ROUND(I259*H259,2)</f>
        <v>0</v>
      </c>
      <c r="BL259" s="17" t="s">
        <v>139</v>
      </c>
      <c r="BM259" s="142" t="s">
        <v>321</v>
      </c>
    </row>
    <row r="260" spans="2:65" s="1" customFormat="1" ht="19.5">
      <c r="B260" s="32"/>
      <c r="D260" s="144" t="s">
        <v>141</v>
      </c>
      <c r="F260" s="145" t="s">
        <v>194</v>
      </c>
      <c r="I260" s="146"/>
      <c r="L260" s="32"/>
      <c r="M260" s="147"/>
      <c r="T260" s="53"/>
      <c r="AT260" s="17" t="s">
        <v>141</v>
      </c>
      <c r="AU260" s="17" t="s">
        <v>85</v>
      </c>
    </row>
    <row r="261" spans="2:65" s="12" customFormat="1" ht="11.25">
      <c r="B261" s="148"/>
      <c r="D261" s="144" t="s">
        <v>143</v>
      </c>
      <c r="E261" s="149" t="s">
        <v>19</v>
      </c>
      <c r="F261" s="150" t="s">
        <v>247</v>
      </c>
      <c r="H261" s="149" t="s">
        <v>19</v>
      </c>
      <c r="I261" s="151"/>
      <c r="L261" s="148"/>
      <c r="M261" s="152"/>
      <c r="T261" s="153"/>
      <c r="AT261" s="149" t="s">
        <v>143</v>
      </c>
      <c r="AU261" s="149" t="s">
        <v>85</v>
      </c>
      <c r="AV261" s="12" t="s">
        <v>83</v>
      </c>
      <c r="AW261" s="12" t="s">
        <v>37</v>
      </c>
      <c r="AX261" s="12" t="s">
        <v>76</v>
      </c>
      <c r="AY261" s="149" t="s">
        <v>130</v>
      </c>
    </row>
    <row r="262" spans="2:65" s="13" customFormat="1" ht="11.25">
      <c r="B262" s="154"/>
      <c r="D262" s="144" t="s">
        <v>143</v>
      </c>
      <c r="E262" s="155" t="s">
        <v>19</v>
      </c>
      <c r="F262" s="156" t="s">
        <v>322</v>
      </c>
      <c r="H262" s="157">
        <v>104</v>
      </c>
      <c r="I262" s="158"/>
      <c r="L262" s="154"/>
      <c r="M262" s="159"/>
      <c r="T262" s="160"/>
      <c r="AT262" s="155" t="s">
        <v>143</v>
      </c>
      <c r="AU262" s="155" t="s">
        <v>85</v>
      </c>
      <c r="AV262" s="13" t="s">
        <v>85</v>
      </c>
      <c r="AW262" s="13" t="s">
        <v>37</v>
      </c>
      <c r="AX262" s="13" t="s">
        <v>76</v>
      </c>
      <c r="AY262" s="155" t="s">
        <v>130</v>
      </c>
    </row>
    <row r="263" spans="2:65" s="14" customFormat="1" ht="11.25">
      <c r="B263" s="161"/>
      <c r="D263" s="144" t="s">
        <v>143</v>
      </c>
      <c r="E263" s="162" t="s">
        <v>19</v>
      </c>
      <c r="F263" s="163" t="s">
        <v>146</v>
      </c>
      <c r="H263" s="164">
        <v>104</v>
      </c>
      <c r="I263" s="165"/>
      <c r="L263" s="161"/>
      <c r="M263" s="166"/>
      <c r="T263" s="167"/>
      <c r="AT263" s="162" t="s">
        <v>143</v>
      </c>
      <c r="AU263" s="162" t="s">
        <v>85</v>
      </c>
      <c r="AV263" s="14" t="s">
        <v>139</v>
      </c>
      <c r="AW263" s="14" t="s">
        <v>37</v>
      </c>
      <c r="AX263" s="14" t="s">
        <v>83</v>
      </c>
      <c r="AY263" s="162" t="s">
        <v>130</v>
      </c>
    </row>
    <row r="264" spans="2:65" s="1" customFormat="1" ht="16.5" customHeight="1">
      <c r="B264" s="32"/>
      <c r="C264" s="131" t="s">
        <v>323</v>
      </c>
      <c r="D264" s="131" t="s">
        <v>134</v>
      </c>
      <c r="E264" s="132" t="s">
        <v>324</v>
      </c>
      <c r="F264" s="133" t="s">
        <v>155</v>
      </c>
      <c r="G264" s="134" t="s">
        <v>179</v>
      </c>
      <c r="H264" s="135">
        <v>104</v>
      </c>
      <c r="I264" s="136"/>
      <c r="J264" s="137">
        <f>ROUND(I264*H264,2)</f>
        <v>0</v>
      </c>
      <c r="K264" s="133" t="s">
        <v>138</v>
      </c>
      <c r="L264" s="32"/>
      <c r="M264" s="138" t="s">
        <v>19</v>
      </c>
      <c r="N264" s="139" t="s">
        <v>47</v>
      </c>
      <c r="P264" s="140">
        <f>O264*H264</f>
        <v>0</v>
      </c>
      <c r="Q264" s="140">
        <v>0</v>
      </c>
      <c r="R264" s="140">
        <f>Q264*H264</f>
        <v>0</v>
      </c>
      <c r="S264" s="140">
        <v>0</v>
      </c>
      <c r="T264" s="141">
        <f>S264*H264</f>
        <v>0</v>
      </c>
      <c r="AR264" s="142" t="s">
        <v>139</v>
      </c>
      <c r="AT264" s="142" t="s">
        <v>134</v>
      </c>
      <c r="AU264" s="142" t="s">
        <v>85</v>
      </c>
      <c r="AY264" s="17" t="s">
        <v>130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7" t="s">
        <v>83</v>
      </c>
      <c r="BK264" s="143">
        <f>ROUND(I264*H264,2)</f>
        <v>0</v>
      </c>
      <c r="BL264" s="17" t="s">
        <v>139</v>
      </c>
      <c r="BM264" s="142" t="s">
        <v>325</v>
      </c>
    </row>
    <row r="265" spans="2:65" s="1" customFormat="1" ht="29.25">
      <c r="B265" s="32"/>
      <c r="D265" s="144" t="s">
        <v>141</v>
      </c>
      <c r="F265" s="145" t="s">
        <v>246</v>
      </c>
      <c r="I265" s="146"/>
      <c r="L265" s="32"/>
      <c r="M265" s="147"/>
      <c r="T265" s="53"/>
      <c r="AT265" s="17" t="s">
        <v>141</v>
      </c>
      <c r="AU265" s="17" t="s">
        <v>85</v>
      </c>
    </row>
    <row r="266" spans="2:65" s="12" customFormat="1" ht="11.25">
      <c r="B266" s="148"/>
      <c r="D266" s="144" t="s">
        <v>143</v>
      </c>
      <c r="E266" s="149" t="s">
        <v>19</v>
      </c>
      <c r="F266" s="150" t="s">
        <v>247</v>
      </c>
      <c r="H266" s="149" t="s">
        <v>19</v>
      </c>
      <c r="I266" s="151"/>
      <c r="L266" s="148"/>
      <c r="M266" s="152"/>
      <c r="T266" s="153"/>
      <c r="AT266" s="149" t="s">
        <v>143</v>
      </c>
      <c r="AU266" s="149" t="s">
        <v>85</v>
      </c>
      <c r="AV266" s="12" t="s">
        <v>83</v>
      </c>
      <c r="AW266" s="12" t="s">
        <v>37</v>
      </c>
      <c r="AX266" s="12" t="s">
        <v>76</v>
      </c>
      <c r="AY266" s="149" t="s">
        <v>130</v>
      </c>
    </row>
    <row r="267" spans="2:65" s="13" customFormat="1" ht="11.25">
      <c r="B267" s="154"/>
      <c r="D267" s="144" t="s">
        <v>143</v>
      </c>
      <c r="E267" s="155" t="s">
        <v>19</v>
      </c>
      <c r="F267" s="156" t="s">
        <v>322</v>
      </c>
      <c r="H267" s="157">
        <v>104</v>
      </c>
      <c r="I267" s="158"/>
      <c r="L267" s="154"/>
      <c r="M267" s="159"/>
      <c r="T267" s="160"/>
      <c r="AT267" s="155" t="s">
        <v>143</v>
      </c>
      <c r="AU267" s="155" t="s">
        <v>85</v>
      </c>
      <c r="AV267" s="13" t="s">
        <v>85</v>
      </c>
      <c r="AW267" s="13" t="s">
        <v>37</v>
      </c>
      <c r="AX267" s="13" t="s">
        <v>76</v>
      </c>
      <c r="AY267" s="155" t="s">
        <v>130</v>
      </c>
    </row>
    <row r="268" spans="2:65" s="14" customFormat="1" ht="11.25">
      <c r="B268" s="161"/>
      <c r="D268" s="144" t="s">
        <v>143</v>
      </c>
      <c r="E268" s="162" t="s">
        <v>19</v>
      </c>
      <c r="F268" s="163" t="s">
        <v>146</v>
      </c>
      <c r="H268" s="164">
        <v>104</v>
      </c>
      <c r="I268" s="165"/>
      <c r="L268" s="161"/>
      <c r="M268" s="168"/>
      <c r="N268" s="169"/>
      <c r="O268" s="169"/>
      <c r="P268" s="169"/>
      <c r="Q268" s="169"/>
      <c r="R268" s="169"/>
      <c r="S268" s="169"/>
      <c r="T268" s="170"/>
      <c r="AT268" s="162" t="s">
        <v>143</v>
      </c>
      <c r="AU268" s="162" t="s">
        <v>85</v>
      </c>
      <c r="AV268" s="14" t="s">
        <v>139</v>
      </c>
      <c r="AW268" s="14" t="s">
        <v>37</v>
      </c>
      <c r="AX268" s="14" t="s">
        <v>83</v>
      </c>
      <c r="AY268" s="162" t="s">
        <v>130</v>
      </c>
    </row>
    <row r="269" spans="2:65" s="1" customFormat="1" ht="6.95" customHeight="1">
      <c r="B269" s="41"/>
      <c r="C269" s="42"/>
      <c r="D269" s="42"/>
      <c r="E269" s="42"/>
      <c r="F269" s="42"/>
      <c r="G269" s="42"/>
      <c r="H269" s="42"/>
      <c r="I269" s="42"/>
      <c r="J269" s="42"/>
      <c r="K269" s="42"/>
      <c r="L269" s="32"/>
    </row>
  </sheetData>
  <sheetProtection algorithmName="SHA-512" hashValue="9iPNbFoxU8Zzbr2VigpcQucgrOAwZXKpmYjSwD/xmDG04X0c9Q0YniVWpOfXFLbV2eP91YzhSlRF8KUqQ2XoVg==" saltValue="iqus1Z/64Ya8atmZIs9nxjsu6+BZTHD8m5AzrmJ5n4lKfxh7GOyZvyvvwyC1WsJlnfzg7BV71d6JeI1gYK8o6A==" spinCount="100000" sheet="1" objects="1" scenarios="1" formatColumns="0" formatRows="0" autoFilter="0"/>
  <autoFilter ref="C93:K268" xr:uid="{00000000-0009-0000-0000-000001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5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7" t="s">
        <v>93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97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97" t="str">
        <f>'Rekapitulace stavby'!K6</f>
        <v>Dětské dopravní hřiště Šumperk - SO 800 Vegetační úpravy - následná péče</v>
      </c>
      <c r="F7" s="298"/>
      <c r="G7" s="298"/>
      <c r="H7" s="298"/>
      <c r="L7" s="20"/>
    </row>
    <row r="8" spans="2:46" ht="12" customHeight="1">
      <c r="B8" s="20"/>
      <c r="D8" s="27" t="s">
        <v>98</v>
      </c>
      <c r="L8" s="20"/>
    </row>
    <row r="9" spans="2:46" s="1" customFormat="1" ht="16.5" customHeight="1">
      <c r="B9" s="32"/>
      <c r="E9" s="297" t="s">
        <v>99</v>
      </c>
      <c r="F9" s="299"/>
      <c r="G9" s="299"/>
      <c r="H9" s="299"/>
      <c r="L9" s="32"/>
    </row>
    <row r="10" spans="2:46" s="1" customFormat="1" ht="12" customHeight="1">
      <c r="B10" s="32"/>
      <c r="D10" s="27" t="s">
        <v>100</v>
      </c>
      <c r="L10" s="32"/>
    </row>
    <row r="11" spans="2:46" s="1" customFormat="1" ht="16.5" customHeight="1">
      <c r="B11" s="32"/>
      <c r="E11" s="256" t="s">
        <v>326</v>
      </c>
      <c r="F11" s="299"/>
      <c r="G11" s="299"/>
      <c r="H11" s="299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21. 8. 2025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00" t="str">
        <f>'Rekapitulace stavby'!E14</f>
        <v>Vyplň údaj</v>
      </c>
      <c r="F20" s="281"/>
      <c r="G20" s="281"/>
      <c r="H20" s="281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>
      <c r="B23" s="32"/>
      <c r="E23" s="25" t="s">
        <v>35</v>
      </c>
      <c r="I23" s="27" t="s">
        <v>29</v>
      </c>
      <c r="J23" s="25" t="s">
        <v>36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38</v>
      </c>
      <c r="I25" s="27" t="s">
        <v>26</v>
      </c>
      <c r="J25" s="25" t="s">
        <v>19</v>
      </c>
      <c r="L25" s="32"/>
    </row>
    <row r="26" spans="2:12" s="1" customFormat="1" ht="18" customHeight="1">
      <c r="B26" s="32"/>
      <c r="E26" s="25" t="s">
        <v>39</v>
      </c>
      <c r="I26" s="27" t="s">
        <v>29</v>
      </c>
      <c r="J26" s="25" t="s">
        <v>19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40</v>
      </c>
      <c r="L28" s="32"/>
    </row>
    <row r="29" spans="2:12" s="7" customFormat="1" ht="16.5" customHeight="1">
      <c r="B29" s="91"/>
      <c r="E29" s="286" t="s">
        <v>19</v>
      </c>
      <c r="F29" s="286"/>
      <c r="G29" s="286"/>
      <c r="H29" s="286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42</v>
      </c>
      <c r="J32" s="63">
        <f>ROUND(J88,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44</v>
      </c>
      <c r="I34" s="35" t="s">
        <v>43</v>
      </c>
      <c r="J34" s="35" t="s">
        <v>45</v>
      </c>
      <c r="L34" s="32"/>
    </row>
    <row r="35" spans="2:12" s="1" customFormat="1" ht="14.45" customHeight="1">
      <c r="B35" s="32"/>
      <c r="D35" s="52" t="s">
        <v>46</v>
      </c>
      <c r="E35" s="27" t="s">
        <v>47</v>
      </c>
      <c r="F35" s="83">
        <f>ROUND((SUM(BE88:BE156)),  2)</f>
        <v>0</v>
      </c>
      <c r="I35" s="93">
        <v>0.21</v>
      </c>
      <c r="J35" s="83">
        <f>ROUND(((SUM(BE88:BE156))*I35),  2)</f>
        <v>0</v>
      </c>
      <c r="L35" s="32"/>
    </row>
    <row r="36" spans="2:12" s="1" customFormat="1" ht="14.45" customHeight="1">
      <c r="B36" s="32"/>
      <c r="E36" s="27" t="s">
        <v>48</v>
      </c>
      <c r="F36" s="83">
        <f>ROUND((SUM(BF88:BF156)),  2)</f>
        <v>0</v>
      </c>
      <c r="I36" s="93">
        <v>0.12</v>
      </c>
      <c r="J36" s="83">
        <f>ROUND(((SUM(BF88:BF156))*I36),  2)</f>
        <v>0</v>
      </c>
      <c r="L36" s="32"/>
    </row>
    <row r="37" spans="2:12" s="1" customFormat="1" ht="14.45" hidden="1" customHeight="1">
      <c r="B37" s="32"/>
      <c r="E37" s="27" t="s">
        <v>49</v>
      </c>
      <c r="F37" s="83">
        <f>ROUND((SUM(BG88:BG156)),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50</v>
      </c>
      <c r="F38" s="83">
        <f>ROUND((SUM(BH88:BH156)),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51</v>
      </c>
      <c r="F39" s="83">
        <f>ROUND((SUM(BI88:BI156)),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52</v>
      </c>
      <c r="E41" s="54"/>
      <c r="F41" s="54"/>
      <c r="G41" s="96" t="s">
        <v>53</v>
      </c>
      <c r="H41" s="97" t="s">
        <v>54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102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26.25" customHeight="1">
      <c r="B50" s="32"/>
      <c r="E50" s="297" t="str">
        <f>E7</f>
        <v>Dětské dopravní hřiště Šumperk - SO 800 Vegetační úpravy - následná péče</v>
      </c>
      <c r="F50" s="298"/>
      <c r="G50" s="298"/>
      <c r="H50" s="298"/>
      <c r="L50" s="32"/>
    </row>
    <row r="51" spans="2:47" ht="12" customHeight="1">
      <c r="B51" s="20"/>
      <c r="C51" s="27" t="s">
        <v>98</v>
      </c>
      <c r="L51" s="20"/>
    </row>
    <row r="52" spans="2:47" s="1" customFormat="1" ht="16.5" customHeight="1">
      <c r="B52" s="32"/>
      <c r="E52" s="297" t="s">
        <v>99</v>
      </c>
      <c r="F52" s="299"/>
      <c r="G52" s="299"/>
      <c r="H52" s="299"/>
      <c r="L52" s="32"/>
    </row>
    <row r="53" spans="2:47" s="1" customFormat="1" ht="12" customHeight="1">
      <c r="B53" s="32"/>
      <c r="C53" s="27" t="s">
        <v>100</v>
      </c>
      <c r="L53" s="32"/>
    </row>
    <row r="54" spans="2:47" s="1" customFormat="1" ht="16.5" customHeight="1">
      <c r="B54" s="32"/>
      <c r="E54" s="256" t="str">
        <f>E11</f>
        <v>SO 810-2 - Následná péče o výsadbu - 2.rok</v>
      </c>
      <c r="F54" s="299"/>
      <c r="G54" s="299"/>
      <c r="H54" s="299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k.ú. Šumperk</v>
      </c>
      <c r="I56" s="27" t="s">
        <v>23</v>
      </c>
      <c r="J56" s="49" t="str">
        <f>IF(J14="","",J14)</f>
        <v>21. 8. 2025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>Město Šumperk</v>
      </c>
      <c r="I58" s="27" t="s">
        <v>33</v>
      </c>
      <c r="J58" s="30" t="str">
        <f>E23</f>
        <v>Cekr CZ s.r.o.</v>
      </c>
      <c r="L58" s="32"/>
    </row>
    <row r="59" spans="2:47" s="1" customFormat="1" ht="40.15" customHeight="1">
      <c r="B59" s="32"/>
      <c r="C59" s="27" t="s">
        <v>31</v>
      </c>
      <c r="F59" s="25" t="str">
        <f>IF(E20="","",E20)</f>
        <v>Vyplň údaj</v>
      </c>
      <c r="I59" s="27" t="s">
        <v>38</v>
      </c>
      <c r="J59" s="30" t="str">
        <f>E26</f>
        <v>Ateliér Máj, Ing. Svorová, Ing. Zuntychová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103</v>
      </c>
      <c r="D61" s="94"/>
      <c r="E61" s="94"/>
      <c r="F61" s="94"/>
      <c r="G61" s="94"/>
      <c r="H61" s="94"/>
      <c r="I61" s="94"/>
      <c r="J61" s="101" t="s">
        <v>104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74</v>
      </c>
      <c r="J63" s="63">
        <f>J88</f>
        <v>0</v>
      </c>
      <c r="L63" s="32"/>
      <c r="AU63" s="17" t="s">
        <v>105</v>
      </c>
    </row>
    <row r="64" spans="2:47" s="8" customFormat="1" ht="24.95" customHeight="1">
      <c r="B64" s="103"/>
      <c r="D64" s="104" t="s">
        <v>106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2:12" s="9" customFormat="1" ht="19.899999999999999" customHeight="1">
      <c r="B65" s="107"/>
      <c r="D65" s="108" t="s">
        <v>108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2:12" s="9" customFormat="1" ht="19.899999999999999" customHeight="1">
      <c r="B66" s="107"/>
      <c r="D66" s="108" t="s">
        <v>109</v>
      </c>
      <c r="E66" s="109"/>
      <c r="F66" s="109"/>
      <c r="G66" s="109"/>
      <c r="H66" s="109"/>
      <c r="I66" s="109"/>
      <c r="J66" s="110">
        <f>J126</f>
        <v>0</v>
      </c>
      <c r="L66" s="107"/>
    </row>
    <row r="67" spans="2:12" s="1" customFormat="1" ht="21.75" customHeight="1">
      <c r="B67" s="32"/>
      <c r="L67" s="32"/>
    </row>
    <row r="68" spans="2:12" s="1" customFormat="1" ht="6.95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72" spans="2:12" s="1" customFormat="1" ht="6.95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5" customHeight="1">
      <c r="B73" s="32"/>
      <c r="C73" s="21" t="s">
        <v>115</v>
      </c>
      <c r="L73" s="32"/>
    </row>
    <row r="74" spans="2:12" s="1" customFormat="1" ht="6.95" customHeight="1">
      <c r="B74" s="32"/>
      <c r="L74" s="32"/>
    </row>
    <row r="75" spans="2:12" s="1" customFormat="1" ht="12" customHeight="1">
      <c r="B75" s="32"/>
      <c r="C75" s="27" t="s">
        <v>16</v>
      </c>
      <c r="L75" s="32"/>
    </row>
    <row r="76" spans="2:12" s="1" customFormat="1" ht="26.25" customHeight="1">
      <c r="B76" s="32"/>
      <c r="E76" s="297" t="str">
        <f>E7</f>
        <v>Dětské dopravní hřiště Šumperk - SO 800 Vegetační úpravy - následná péče</v>
      </c>
      <c r="F76" s="298"/>
      <c r="G76" s="298"/>
      <c r="H76" s="298"/>
      <c r="L76" s="32"/>
    </row>
    <row r="77" spans="2:12" ht="12" customHeight="1">
      <c r="B77" s="20"/>
      <c r="C77" s="27" t="s">
        <v>98</v>
      </c>
      <c r="L77" s="20"/>
    </row>
    <row r="78" spans="2:12" s="1" customFormat="1" ht="16.5" customHeight="1">
      <c r="B78" s="32"/>
      <c r="E78" s="297" t="s">
        <v>99</v>
      </c>
      <c r="F78" s="299"/>
      <c r="G78" s="299"/>
      <c r="H78" s="299"/>
      <c r="L78" s="32"/>
    </row>
    <row r="79" spans="2:12" s="1" customFormat="1" ht="12" customHeight="1">
      <c r="B79" s="32"/>
      <c r="C79" s="27" t="s">
        <v>100</v>
      </c>
      <c r="L79" s="32"/>
    </row>
    <row r="80" spans="2:12" s="1" customFormat="1" ht="16.5" customHeight="1">
      <c r="B80" s="32"/>
      <c r="E80" s="256" t="str">
        <f>E11</f>
        <v>SO 810-2 - Následná péče o výsadbu - 2.rok</v>
      </c>
      <c r="F80" s="299"/>
      <c r="G80" s="299"/>
      <c r="H80" s="299"/>
      <c r="L80" s="32"/>
    </row>
    <row r="81" spans="2:65" s="1" customFormat="1" ht="6.95" customHeight="1">
      <c r="B81" s="32"/>
      <c r="L81" s="32"/>
    </row>
    <row r="82" spans="2:65" s="1" customFormat="1" ht="12" customHeight="1">
      <c r="B82" s="32"/>
      <c r="C82" s="27" t="s">
        <v>21</v>
      </c>
      <c r="F82" s="25" t="str">
        <f>F14</f>
        <v>k.ú. Šumperk</v>
      </c>
      <c r="I82" s="27" t="s">
        <v>23</v>
      </c>
      <c r="J82" s="49" t="str">
        <f>IF(J14="","",J14)</f>
        <v>21. 8. 2025</v>
      </c>
      <c r="L82" s="32"/>
    </row>
    <row r="83" spans="2:65" s="1" customFormat="1" ht="6.95" customHeight="1">
      <c r="B83" s="32"/>
      <c r="L83" s="32"/>
    </row>
    <row r="84" spans="2:65" s="1" customFormat="1" ht="15.2" customHeight="1">
      <c r="B84" s="32"/>
      <c r="C84" s="27" t="s">
        <v>25</v>
      </c>
      <c r="F84" s="25" t="str">
        <f>E17</f>
        <v>Město Šumperk</v>
      </c>
      <c r="I84" s="27" t="s">
        <v>33</v>
      </c>
      <c r="J84" s="30" t="str">
        <f>E23</f>
        <v>Cekr CZ s.r.o.</v>
      </c>
      <c r="L84" s="32"/>
    </row>
    <row r="85" spans="2:65" s="1" customFormat="1" ht="40.15" customHeight="1">
      <c r="B85" s="32"/>
      <c r="C85" s="27" t="s">
        <v>31</v>
      </c>
      <c r="F85" s="25" t="str">
        <f>IF(E20="","",E20)</f>
        <v>Vyplň údaj</v>
      </c>
      <c r="I85" s="27" t="s">
        <v>38</v>
      </c>
      <c r="J85" s="30" t="str">
        <f>E26</f>
        <v>Ateliér Máj, Ing. Svorová, Ing. Zuntychová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11"/>
      <c r="C87" s="112" t="s">
        <v>116</v>
      </c>
      <c r="D87" s="113" t="s">
        <v>61</v>
      </c>
      <c r="E87" s="113" t="s">
        <v>57</v>
      </c>
      <c r="F87" s="113" t="s">
        <v>58</v>
      </c>
      <c r="G87" s="113" t="s">
        <v>117</v>
      </c>
      <c r="H87" s="113" t="s">
        <v>118</v>
      </c>
      <c r="I87" s="113" t="s">
        <v>119</v>
      </c>
      <c r="J87" s="113" t="s">
        <v>104</v>
      </c>
      <c r="K87" s="114" t="s">
        <v>120</v>
      </c>
      <c r="L87" s="111"/>
      <c r="M87" s="56" t="s">
        <v>19</v>
      </c>
      <c r="N87" s="57" t="s">
        <v>46</v>
      </c>
      <c r="O87" s="57" t="s">
        <v>121</v>
      </c>
      <c r="P87" s="57" t="s">
        <v>122</v>
      </c>
      <c r="Q87" s="57" t="s">
        <v>123</v>
      </c>
      <c r="R87" s="57" t="s">
        <v>124</v>
      </c>
      <c r="S87" s="57" t="s">
        <v>125</v>
      </c>
      <c r="T87" s="58" t="s">
        <v>126</v>
      </c>
    </row>
    <row r="88" spans="2:65" s="1" customFormat="1" ht="22.9" customHeight="1">
      <c r="B88" s="32"/>
      <c r="C88" s="61" t="s">
        <v>127</v>
      </c>
      <c r="J88" s="115">
        <f>BK88</f>
        <v>0</v>
      </c>
      <c r="L88" s="32"/>
      <c r="M88" s="59"/>
      <c r="N88" s="50"/>
      <c r="O88" s="50"/>
      <c r="P88" s="116">
        <f>P89</f>
        <v>0</v>
      </c>
      <c r="Q88" s="50"/>
      <c r="R88" s="116">
        <f>R89</f>
        <v>0</v>
      </c>
      <c r="S88" s="50"/>
      <c r="T88" s="117">
        <f>T89</f>
        <v>0</v>
      </c>
      <c r="AT88" s="17" t="s">
        <v>75</v>
      </c>
      <c r="AU88" s="17" t="s">
        <v>105</v>
      </c>
      <c r="BK88" s="118">
        <f>BK89</f>
        <v>0</v>
      </c>
    </row>
    <row r="89" spans="2:65" s="11" customFormat="1" ht="25.9" customHeight="1">
      <c r="B89" s="119"/>
      <c r="D89" s="120" t="s">
        <v>75</v>
      </c>
      <c r="E89" s="121" t="s">
        <v>128</v>
      </c>
      <c r="F89" s="121" t="s">
        <v>129</v>
      </c>
      <c r="I89" s="122"/>
      <c r="J89" s="123">
        <f>BK89</f>
        <v>0</v>
      </c>
      <c r="L89" s="119"/>
      <c r="M89" s="124"/>
      <c r="P89" s="125">
        <f>P90+P126</f>
        <v>0</v>
      </c>
      <c r="R89" s="125">
        <f>R90+R126</f>
        <v>0</v>
      </c>
      <c r="T89" s="126">
        <f>T90+T126</f>
        <v>0</v>
      </c>
      <c r="AR89" s="120" t="s">
        <v>83</v>
      </c>
      <c r="AT89" s="127" t="s">
        <v>75</v>
      </c>
      <c r="AU89" s="127" t="s">
        <v>76</v>
      </c>
      <c r="AY89" s="120" t="s">
        <v>130</v>
      </c>
      <c r="BK89" s="128">
        <f>BK90+BK126</f>
        <v>0</v>
      </c>
    </row>
    <row r="90" spans="2:65" s="11" customFormat="1" ht="22.9" customHeight="1">
      <c r="B90" s="119"/>
      <c r="D90" s="120" t="s">
        <v>75</v>
      </c>
      <c r="E90" s="129" t="s">
        <v>132</v>
      </c>
      <c r="F90" s="129" t="s">
        <v>133</v>
      </c>
      <c r="I90" s="122"/>
      <c r="J90" s="130">
        <f>BK90</f>
        <v>0</v>
      </c>
      <c r="L90" s="119"/>
      <c r="M90" s="124"/>
      <c r="P90" s="125">
        <f>SUM(P91:P125)</f>
        <v>0</v>
      </c>
      <c r="R90" s="125">
        <f>SUM(R91:R125)</f>
        <v>0</v>
      </c>
      <c r="T90" s="126">
        <f>SUM(T91:T125)</f>
        <v>0</v>
      </c>
      <c r="AR90" s="120" t="s">
        <v>83</v>
      </c>
      <c r="AT90" s="127" t="s">
        <v>75</v>
      </c>
      <c r="AU90" s="127" t="s">
        <v>83</v>
      </c>
      <c r="AY90" s="120" t="s">
        <v>130</v>
      </c>
      <c r="BK90" s="128">
        <f>SUM(BK91:BK125)</f>
        <v>0</v>
      </c>
    </row>
    <row r="91" spans="2:65" s="1" customFormat="1" ht="16.5" customHeight="1">
      <c r="B91" s="32"/>
      <c r="C91" s="131" t="s">
        <v>83</v>
      </c>
      <c r="D91" s="131" t="s">
        <v>134</v>
      </c>
      <c r="E91" s="132" t="s">
        <v>135</v>
      </c>
      <c r="F91" s="133" t="s">
        <v>136</v>
      </c>
      <c r="G91" s="134" t="s">
        <v>137</v>
      </c>
      <c r="H91" s="135">
        <v>159</v>
      </c>
      <c r="I91" s="136"/>
      <c r="J91" s="137">
        <f>ROUND(I91*H91,2)</f>
        <v>0</v>
      </c>
      <c r="K91" s="133" t="s">
        <v>138</v>
      </c>
      <c r="L91" s="32"/>
      <c r="M91" s="138" t="s">
        <v>19</v>
      </c>
      <c r="N91" s="139" t="s">
        <v>47</v>
      </c>
      <c r="P91" s="140">
        <f>O91*H91</f>
        <v>0</v>
      </c>
      <c r="Q91" s="140">
        <v>0</v>
      </c>
      <c r="R91" s="140">
        <f>Q91*H91</f>
        <v>0</v>
      </c>
      <c r="S91" s="140">
        <v>0</v>
      </c>
      <c r="T91" s="141">
        <f>S91*H91</f>
        <v>0</v>
      </c>
      <c r="AR91" s="142" t="s">
        <v>139</v>
      </c>
      <c r="AT91" s="142" t="s">
        <v>134</v>
      </c>
      <c r="AU91" s="142" t="s">
        <v>85</v>
      </c>
      <c r="AY91" s="17" t="s">
        <v>130</v>
      </c>
      <c r="BE91" s="143">
        <f>IF(N91="základní",J91,0)</f>
        <v>0</v>
      </c>
      <c r="BF91" s="143">
        <f>IF(N91="snížená",J91,0)</f>
        <v>0</v>
      </c>
      <c r="BG91" s="143">
        <f>IF(N91="zákl. přenesená",J91,0)</f>
        <v>0</v>
      </c>
      <c r="BH91" s="143">
        <f>IF(N91="sníž. přenesená",J91,0)</f>
        <v>0</v>
      </c>
      <c r="BI91" s="143">
        <f>IF(N91="nulová",J91,0)</f>
        <v>0</v>
      </c>
      <c r="BJ91" s="17" t="s">
        <v>83</v>
      </c>
      <c r="BK91" s="143">
        <f>ROUND(I91*H91,2)</f>
        <v>0</v>
      </c>
      <c r="BL91" s="17" t="s">
        <v>139</v>
      </c>
      <c r="BM91" s="142" t="s">
        <v>327</v>
      </c>
    </row>
    <row r="92" spans="2:65" s="1" customFormat="1" ht="39">
      <c r="B92" s="32"/>
      <c r="D92" s="144" t="s">
        <v>141</v>
      </c>
      <c r="F92" s="145" t="s">
        <v>142</v>
      </c>
      <c r="I92" s="146"/>
      <c r="L92" s="32"/>
      <c r="M92" s="147"/>
      <c r="T92" s="53"/>
      <c r="AT92" s="17" t="s">
        <v>141</v>
      </c>
      <c r="AU92" s="17" t="s">
        <v>85</v>
      </c>
    </row>
    <row r="93" spans="2:65" s="12" customFormat="1" ht="11.25">
      <c r="B93" s="148"/>
      <c r="D93" s="144" t="s">
        <v>143</v>
      </c>
      <c r="E93" s="149" t="s">
        <v>19</v>
      </c>
      <c r="F93" s="150" t="s">
        <v>144</v>
      </c>
      <c r="H93" s="149" t="s">
        <v>19</v>
      </c>
      <c r="I93" s="151"/>
      <c r="L93" s="148"/>
      <c r="M93" s="152"/>
      <c r="T93" s="153"/>
      <c r="AT93" s="149" t="s">
        <v>143</v>
      </c>
      <c r="AU93" s="149" t="s">
        <v>85</v>
      </c>
      <c r="AV93" s="12" t="s">
        <v>83</v>
      </c>
      <c r="AW93" s="12" t="s">
        <v>37</v>
      </c>
      <c r="AX93" s="12" t="s">
        <v>76</v>
      </c>
      <c r="AY93" s="149" t="s">
        <v>130</v>
      </c>
    </row>
    <row r="94" spans="2:65" s="13" customFormat="1" ht="11.25">
      <c r="B94" s="154"/>
      <c r="D94" s="144" t="s">
        <v>143</v>
      </c>
      <c r="E94" s="155" t="s">
        <v>19</v>
      </c>
      <c r="F94" s="156" t="s">
        <v>145</v>
      </c>
      <c r="H94" s="157">
        <v>159</v>
      </c>
      <c r="I94" s="158"/>
      <c r="L94" s="154"/>
      <c r="M94" s="159"/>
      <c r="T94" s="160"/>
      <c r="AT94" s="155" t="s">
        <v>143</v>
      </c>
      <c r="AU94" s="155" t="s">
        <v>85</v>
      </c>
      <c r="AV94" s="13" t="s">
        <v>85</v>
      </c>
      <c r="AW94" s="13" t="s">
        <v>37</v>
      </c>
      <c r="AX94" s="13" t="s">
        <v>76</v>
      </c>
      <c r="AY94" s="155" t="s">
        <v>130</v>
      </c>
    </row>
    <row r="95" spans="2:65" s="14" customFormat="1" ht="11.25">
      <c r="B95" s="161"/>
      <c r="D95" s="144" t="s">
        <v>143</v>
      </c>
      <c r="E95" s="162" t="s">
        <v>19</v>
      </c>
      <c r="F95" s="163" t="s">
        <v>146</v>
      </c>
      <c r="H95" s="164">
        <v>159</v>
      </c>
      <c r="I95" s="165"/>
      <c r="L95" s="161"/>
      <c r="M95" s="166"/>
      <c r="T95" s="167"/>
      <c r="AT95" s="162" t="s">
        <v>143</v>
      </c>
      <c r="AU95" s="162" t="s">
        <v>85</v>
      </c>
      <c r="AV95" s="14" t="s">
        <v>139</v>
      </c>
      <c r="AW95" s="14" t="s">
        <v>37</v>
      </c>
      <c r="AX95" s="14" t="s">
        <v>83</v>
      </c>
      <c r="AY95" s="162" t="s">
        <v>130</v>
      </c>
    </row>
    <row r="96" spans="2:65" s="1" customFormat="1" ht="16.5" customHeight="1">
      <c r="B96" s="32"/>
      <c r="C96" s="131" t="s">
        <v>85</v>
      </c>
      <c r="D96" s="131" t="s">
        <v>134</v>
      </c>
      <c r="E96" s="132" t="s">
        <v>147</v>
      </c>
      <c r="F96" s="133" t="s">
        <v>148</v>
      </c>
      <c r="G96" s="134" t="s">
        <v>137</v>
      </c>
      <c r="H96" s="135">
        <v>53</v>
      </c>
      <c r="I96" s="136"/>
      <c r="J96" s="137">
        <f>ROUND(I96*H96,2)</f>
        <v>0</v>
      </c>
      <c r="K96" s="133" t="s">
        <v>138</v>
      </c>
      <c r="L96" s="32"/>
      <c r="M96" s="138" t="s">
        <v>19</v>
      </c>
      <c r="N96" s="139" t="s">
        <v>47</v>
      </c>
      <c r="P96" s="140">
        <f>O96*H96</f>
        <v>0</v>
      </c>
      <c r="Q96" s="140">
        <v>0</v>
      </c>
      <c r="R96" s="140">
        <f>Q96*H96</f>
        <v>0</v>
      </c>
      <c r="S96" s="140">
        <v>0</v>
      </c>
      <c r="T96" s="141">
        <f>S96*H96</f>
        <v>0</v>
      </c>
      <c r="AR96" s="142" t="s">
        <v>139</v>
      </c>
      <c r="AT96" s="142" t="s">
        <v>134</v>
      </c>
      <c r="AU96" s="142" t="s">
        <v>85</v>
      </c>
      <c r="AY96" s="17" t="s">
        <v>130</v>
      </c>
      <c r="BE96" s="143">
        <f>IF(N96="základní",J96,0)</f>
        <v>0</v>
      </c>
      <c r="BF96" s="143">
        <f>IF(N96="snížená",J96,0)</f>
        <v>0</v>
      </c>
      <c r="BG96" s="143">
        <f>IF(N96="zákl. přenesená",J96,0)</f>
        <v>0</v>
      </c>
      <c r="BH96" s="143">
        <f>IF(N96="sníž. přenesená",J96,0)</f>
        <v>0</v>
      </c>
      <c r="BI96" s="143">
        <f>IF(N96="nulová",J96,0)</f>
        <v>0</v>
      </c>
      <c r="BJ96" s="17" t="s">
        <v>83</v>
      </c>
      <c r="BK96" s="143">
        <f>ROUND(I96*H96,2)</f>
        <v>0</v>
      </c>
      <c r="BL96" s="17" t="s">
        <v>139</v>
      </c>
      <c r="BM96" s="142" t="s">
        <v>328</v>
      </c>
    </row>
    <row r="97" spans="2:65" s="1" customFormat="1" ht="29.25">
      <c r="B97" s="32"/>
      <c r="D97" s="144" t="s">
        <v>141</v>
      </c>
      <c r="F97" s="145" t="s">
        <v>150</v>
      </c>
      <c r="I97" s="146"/>
      <c r="L97" s="32"/>
      <c r="M97" s="147"/>
      <c r="T97" s="53"/>
      <c r="AT97" s="17" t="s">
        <v>141</v>
      </c>
      <c r="AU97" s="17" t="s">
        <v>85</v>
      </c>
    </row>
    <row r="98" spans="2:65" s="12" customFormat="1" ht="11.25">
      <c r="B98" s="148"/>
      <c r="D98" s="144" t="s">
        <v>143</v>
      </c>
      <c r="E98" s="149" t="s">
        <v>19</v>
      </c>
      <c r="F98" s="150" t="s">
        <v>151</v>
      </c>
      <c r="H98" s="149" t="s">
        <v>19</v>
      </c>
      <c r="I98" s="151"/>
      <c r="L98" s="148"/>
      <c r="M98" s="152"/>
      <c r="T98" s="153"/>
      <c r="AT98" s="149" t="s">
        <v>143</v>
      </c>
      <c r="AU98" s="149" t="s">
        <v>85</v>
      </c>
      <c r="AV98" s="12" t="s">
        <v>83</v>
      </c>
      <c r="AW98" s="12" t="s">
        <v>37</v>
      </c>
      <c r="AX98" s="12" t="s">
        <v>76</v>
      </c>
      <c r="AY98" s="149" t="s">
        <v>130</v>
      </c>
    </row>
    <row r="99" spans="2:65" s="13" customFormat="1" ht="11.25">
      <c r="B99" s="154"/>
      <c r="D99" s="144" t="s">
        <v>143</v>
      </c>
      <c r="E99" s="155" t="s">
        <v>19</v>
      </c>
      <c r="F99" s="156" t="s">
        <v>152</v>
      </c>
      <c r="H99" s="157">
        <v>53</v>
      </c>
      <c r="I99" s="158"/>
      <c r="L99" s="154"/>
      <c r="M99" s="159"/>
      <c r="T99" s="160"/>
      <c r="AT99" s="155" t="s">
        <v>143</v>
      </c>
      <c r="AU99" s="155" t="s">
        <v>85</v>
      </c>
      <c r="AV99" s="13" t="s">
        <v>85</v>
      </c>
      <c r="AW99" s="13" t="s">
        <v>37</v>
      </c>
      <c r="AX99" s="13" t="s">
        <v>76</v>
      </c>
      <c r="AY99" s="155" t="s">
        <v>130</v>
      </c>
    </row>
    <row r="100" spans="2:65" s="14" customFormat="1" ht="11.25">
      <c r="B100" s="161"/>
      <c r="D100" s="144" t="s">
        <v>143</v>
      </c>
      <c r="E100" s="162" t="s">
        <v>19</v>
      </c>
      <c r="F100" s="163" t="s">
        <v>146</v>
      </c>
      <c r="H100" s="164">
        <v>53</v>
      </c>
      <c r="I100" s="165"/>
      <c r="L100" s="161"/>
      <c r="M100" s="166"/>
      <c r="T100" s="167"/>
      <c r="AT100" s="162" t="s">
        <v>143</v>
      </c>
      <c r="AU100" s="162" t="s">
        <v>85</v>
      </c>
      <c r="AV100" s="14" t="s">
        <v>139</v>
      </c>
      <c r="AW100" s="14" t="s">
        <v>37</v>
      </c>
      <c r="AX100" s="14" t="s">
        <v>83</v>
      </c>
      <c r="AY100" s="162" t="s">
        <v>130</v>
      </c>
    </row>
    <row r="101" spans="2:65" s="1" customFormat="1" ht="16.5" customHeight="1">
      <c r="B101" s="32"/>
      <c r="C101" s="131" t="s">
        <v>153</v>
      </c>
      <c r="D101" s="131" t="s">
        <v>134</v>
      </c>
      <c r="E101" s="132" t="s">
        <v>154</v>
      </c>
      <c r="F101" s="133" t="s">
        <v>155</v>
      </c>
      <c r="G101" s="134" t="s">
        <v>137</v>
      </c>
      <c r="H101" s="135">
        <v>530</v>
      </c>
      <c r="I101" s="136"/>
      <c r="J101" s="137">
        <f>ROUND(I101*H101,2)</f>
        <v>0</v>
      </c>
      <c r="K101" s="133" t="s">
        <v>138</v>
      </c>
      <c r="L101" s="32"/>
      <c r="M101" s="138" t="s">
        <v>19</v>
      </c>
      <c r="N101" s="139" t="s">
        <v>47</v>
      </c>
      <c r="P101" s="140">
        <f>O101*H101</f>
        <v>0</v>
      </c>
      <c r="Q101" s="140">
        <v>0</v>
      </c>
      <c r="R101" s="140">
        <f>Q101*H101</f>
        <v>0</v>
      </c>
      <c r="S101" s="140">
        <v>0</v>
      </c>
      <c r="T101" s="141">
        <f>S101*H101</f>
        <v>0</v>
      </c>
      <c r="AR101" s="142" t="s">
        <v>139</v>
      </c>
      <c r="AT101" s="142" t="s">
        <v>134</v>
      </c>
      <c r="AU101" s="142" t="s">
        <v>85</v>
      </c>
      <c r="AY101" s="17" t="s">
        <v>130</v>
      </c>
      <c r="BE101" s="143">
        <f>IF(N101="základní",J101,0)</f>
        <v>0</v>
      </c>
      <c r="BF101" s="143">
        <f>IF(N101="snížená",J101,0)</f>
        <v>0</v>
      </c>
      <c r="BG101" s="143">
        <f>IF(N101="zákl. přenesená",J101,0)</f>
        <v>0</v>
      </c>
      <c r="BH101" s="143">
        <f>IF(N101="sníž. přenesená",J101,0)</f>
        <v>0</v>
      </c>
      <c r="BI101" s="143">
        <f>IF(N101="nulová",J101,0)</f>
        <v>0</v>
      </c>
      <c r="BJ101" s="17" t="s">
        <v>83</v>
      </c>
      <c r="BK101" s="143">
        <f>ROUND(I101*H101,2)</f>
        <v>0</v>
      </c>
      <c r="BL101" s="17" t="s">
        <v>139</v>
      </c>
      <c r="BM101" s="142" t="s">
        <v>329</v>
      </c>
    </row>
    <row r="102" spans="2:65" s="1" customFormat="1" ht="29.25">
      <c r="B102" s="32"/>
      <c r="D102" s="144" t="s">
        <v>141</v>
      </c>
      <c r="F102" s="145" t="s">
        <v>157</v>
      </c>
      <c r="I102" s="146"/>
      <c r="L102" s="32"/>
      <c r="M102" s="147"/>
      <c r="T102" s="53"/>
      <c r="AT102" s="17" t="s">
        <v>141</v>
      </c>
      <c r="AU102" s="17" t="s">
        <v>85</v>
      </c>
    </row>
    <row r="103" spans="2:65" s="12" customFormat="1" ht="11.25">
      <c r="B103" s="148"/>
      <c r="D103" s="144" t="s">
        <v>143</v>
      </c>
      <c r="E103" s="149" t="s">
        <v>19</v>
      </c>
      <c r="F103" s="150" t="s">
        <v>330</v>
      </c>
      <c r="H103" s="149" t="s">
        <v>19</v>
      </c>
      <c r="I103" s="151"/>
      <c r="L103" s="148"/>
      <c r="M103" s="152"/>
      <c r="T103" s="153"/>
      <c r="AT103" s="149" t="s">
        <v>143</v>
      </c>
      <c r="AU103" s="149" t="s">
        <v>85</v>
      </c>
      <c r="AV103" s="12" t="s">
        <v>83</v>
      </c>
      <c r="AW103" s="12" t="s">
        <v>37</v>
      </c>
      <c r="AX103" s="12" t="s">
        <v>76</v>
      </c>
      <c r="AY103" s="149" t="s">
        <v>130</v>
      </c>
    </row>
    <row r="104" spans="2:65" s="13" customFormat="1" ht="11.25">
      <c r="B104" s="154"/>
      <c r="D104" s="144" t="s">
        <v>143</v>
      </c>
      <c r="E104" s="155" t="s">
        <v>19</v>
      </c>
      <c r="F104" s="156" t="s">
        <v>331</v>
      </c>
      <c r="H104" s="157">
        <v>530</v>
      </c>
      <c r="I104" s="158"/>
      <c r="L104" s="154"/>
      <c r="M104" s="159"/>
      <c r="T104" s="160"/>
      <c r="AT104" s="155" t="s">
        <v>143</v>
      </c>
      <c r="AU104" s="155" t="s">
        <v>85</v>
      </c>
      <c r="AV104" s="13" t="s">
        <v>85</v>
      </c>
      <c r="AW104" s="13" t="s">
        <v>37</v>
      </c>
      <c r="AX104" s="13" t="s">
        <v>76</v>
      </c>
      <c r="AY104" s="155" t="s">
        <v>130</v>
      </c>
    </row>
    <row r="105" spans="2:65" s="14" customFormat="1" ht="11.25">
      <c r="B105" s="161"/>
      <c r="D105" s="144" t="s">
        <v>143</v>
      </c>
      <c r="E105" s="162" t="s">
        <v>19</v>
      </c>
      <c r="F105" s="163" t="s">
        <v>146</v>
      </c>
      <c r="H105" s="164">
        <v>530</v>
      </c>
      <c r="I105" s="165"/>
      <c r="L105" s="161"/>
      <c r="M105" s="166"/>
      <c r="T105" s="167"/>
      <c r="AT105" s="162" t="s">
        <v>143</v>
      </c>
      <c r="AU105" s="162" t="s">
        <v>85</v>
      </c>
      <c r="AV105" s="14" t="s">
        <v>139</v>
      </c>
      <c r="AW105" s="14" t="s">
        <v>37</v>
      </c>
      <c r="AX105" s="14" t="s">
        <v>83</v>
      </c>
      <c r="AY105" s="162" t="s">
        <v>130</v>
      </c>
    </row>
    <row r="106" spans="2:65" s="1" customFormat="1" ht="16.5" customHeight="1">
      <c r="B106" s="32"/>
      <c r="C106" s="131" t="s">
        <v>139</v>
      </c>
      <c r="D106" s="131" t="s">
        <v>134</v>
      </c>
      <c r="E106" s="132" t="s">
        <v>160</v>
      </c>
      <c r="F106" s="133" t="s">
        <v>161</v>
      </c>
      <c r="G106" s="134" t="s">
        <v>137</v>
      </c>
      <c r="H106" s="135">
        <v>5.3</v>
      </c>
      <c r="I106" s="136"/>
      <c r="J106" s="137">
        <f>ROUND(I106*H106,2)</f>
        <v>0</v>
      </c>
      <c r="K106" s="133" t="s">
        <v>138</v>
      </c>
      <c r="L106" s="32"/>
      <c r="M106" s="138" t="s">
        <v>19</v>
      </c>
      <c r="N106" s="139" t="s">
        <v>47</v>
      </c>
      <c r="P106" s="140">
        <f>O106*H106</f>
        <v>0</v>
      </c>
      <c r="Q106" s="140">
        <v>0</v>
      </c>
      <c r="R106" s="140">
        <f>Q106*H106</f>
        <v>0</v>
      </c>
      <c r="S106" s="140">
        <v>0</v>
      </c>
      <c r="T106" s="141">
        <f>S106*H106</f>
        <v>0</v>
      </c>
      <c r="AR106" s="142" t="s">
        <v>139</v>
      </c>
      <c r="AT106" s="142" t="s">
        <v>134</v>
      </c>
      <c r="AU106" s="142" t="s">
        <v>85</v>
      </c>
      <c r="AY106" s="17" t="s">
        <v>130</v>
      </c>
      <c r="BE106" s="143">
        <f>IF(N106="základní",J106,0)</f>
        <v>0</v>
      </c>
      <c r="BF106" s="143">
        <f>IF(N106="snížená",J106,0)</f>
        <v>0</v>
      </c>
      <c r="BG106" s="143">
        <f>IF(N106="zákl. přenesená",J106,0)</f>
        <v>0</v>
      </c>
      <c r="BH106" s="143">
        <f>IF(N106="sníž. přenesená",J106,0)</f>
        <v>0</v>
      </c>
      <c r="BI106" s="143">
        <f>IF(N106="nulová",J106,0)</f>
        <v>0</v>
      </c>
      <c r="BJ106" s="17" t="s">
        <v>83</v>
      </c>
      <c r="BK106" s="143">
        <f>ROUND(I106*H106,2)</f>
        <v>0</v>
      </c>
      <c r="BL106" s="17" t="s">
        <v>139</v>
      </c>
      <c r="BM106" s="142" t="s">
        <v>332</v>
      </c>
    </row>
    <row r="107" spans="2:65" s="1" customFormat="1" ht="39">
      <c r="B107" s="32"/>
      <c r="D107" s="144" t="s">
        <v>141</v>
      </c>
      <c r="F107" s="145" t="s">
        <v>163</v>
      </c>
      <c r="I107" s="146"/>
      <c r="L107" s="32"/>
      <c r="M107" s="147"/>
      <c r="T107" s="53"/>
      <c r="AT107" s="17" t="s">
        <v>141</v>
      </c>
      <c r="AU107" s="17" t="s">
        <v>85</v>
      </c>
    </row>
    <row r="108" spans="2:65" s="12" customFormat="1" ht="11.25">
      <c r="B108" s="148"/>
      <c r="D108" s="144" t="s">
        <v>143</v>
      </c>
      <c r="E108" s="149" t="s">
        <v>19</v>
      </c>
      <c r="F108" s="150" t="s">
        <v>164</v>
      </c>
      <c r="H108" s="149" t="s">
        <v>19</v>
      </c>
      <c r="I108" s="151"/>
      <c r="L108" s="148"/>
      <c r="M108" s="152"/>
      <c r="T108" s="153"/>
      <c r="AT108" s="149" t="s">
        <v>143</v>
      </c>
      <c r="AU108" s="149" t="s">
        <v>85</v>
      </c>
      <c r="AV108" s="12" t="s">
        <v>83</v>
      </c>
      <c r="AW108" s="12" t="s">
        <v>37</v>
      </c>
      <c r="AX108" s="12" t="s">
        <v>76</v>
      </c>
      <c r="AY108" s="149" t="s">
        <v>130</v>
      </c>
    </row>
    <row r="109" spans="2:65" s="13" customFormat="1" ht="11.25">
      <c r="B109" s="154"/>
      <c r="D109" s="144" t="s">
        <v>143</v>
      </c>
      <c r="E109" s="155" t="s">
        <v>19</v>
      </c>
      <c r="F109" s="156" t="s">
        <v>165</v>
      </c>
      <c r="H109" s="157">
        <v>5.3</v>
      </c>
      <c r="I109" s="158"/>
      <c r="L109" s="154"/>
      <c r="M109" s="159"/>
      <c r="T109" s="160"/>
      <c r="AT109" s="155" t="s">
        <v>143</v>
      </c>
      <c r="AU109" s="155" t="s">
        <v>85</v>
      </c>
      <c r="AV109" s="13" t="s">
        <v>85</v>
      </c>
      <c r="AW109" s="13" t="s">
        <v>37</v>
      </c>
      <c r="AX109" s="13" t="s">
        <v>76</v>
      </c>
      <c r="AY109" s="155" t="s">
        <v>130</v>
      </c>
    </row>
    <row r="110" spans="2:65" s="14" customFormat="1" ht="11.25">
      <c r="B110" s="161"/>
      <c r="D110" s="144" t="s">
        <v>143</v>
      </c>
      <c r="E110" s="162" t="s">
        <v>19</v>
      </c>
      <c r="F110" s="163" t="s">
        <v>146</v>
      </c>
      <c r="H110" s="164">
        <v>5.3</v>
      </c>
      <c r="I110" s="165"/>
      <c r="L110" s="161"/>
      <c r="M110" s="166"/>
      <c r="T110" s="167"/>
      <c r="AT110" s="162" t="s">
        <v>143</v>
      </c>
      <c r="AU110" s="162" t="s">
        <v>85</v>
      </c>
      <c r="AV110" s="14" t="s">
        <v>139</v>
      </c>
      <c r="AW110" s="14" t="s">
        <v>37</v>
      </c>
      <c r="AX110" s="14" t="s">
        <v>83</v>
      </c>
      <c r="AY110" s="162" t="s">
        <v>130</v>
      </c>
    </row>
    <row r="111" spans="2:65" s="1" customFormat="1" ht="16.5" customHeight="1">
      <c r="B111" s="32"/>
      <c r="C111" s="131" t="s">
        <v>166</v>
      </c>
      <c r="D111" s="131" t="s">
        <v>134</v>
      </c>
      <c r="E111" s="132" t="s">
        <v>167</v>
      </c>
      <c r="F111" s="133" t="s">
        <v>161</v>
      </c>
      <c r="G111" s="134" t="s">
        <v>137</v>
      </c>
      <c r="H111" s="135">
        <v>53</v>
      </c>
      <c r="I111" s="136"/>
      <c r="J111" s="137">
        <f>ROUND(I111*H111,2)</f>
        <v>0</v>
      </c>
      <c r="K111" s="133" t="s">
        <v>138</v>
      </c>
      <c r="L111" s="32"/>
      <c r="M111" s="138" t="s">
        <v>19</v>
      </c>
      <c r="N111" s="139" t="s">
        <v>47</v>
      </c>
      <c r="P111" s="140">
        <f>O111*H111</f>
        <v>0</v>
      </c>
      <c r="Q111" s="140">
        <v>0</v>
      </c>
      <c r="R111" s="140">
        <f>Q111*H111</f>
        <v>0</v>
      </c>
      <c r="S111" s="140">
        <v>0</v>
      </c>
      <c r="T111" s="141">
        <f>S111*H111</f>
        <v>0</v>
      </c>
      <c r="AR111" s="142" t="s">
        <v>139</v>
      </c>
      <c r="AT111" s="142" t="s">
        <v>134</v>
      </c>
      <c r="AU111" s="142" t="s">
        <v>85</v>
      </c>
      <c r="AY111" s="17" t="s">
        <v>130</v>
      </c>
      <c r="BE111" s="143">
        <f>IF(N111="základní",J111,0)</f>
        <v>0</v>
      </c>
      <c r="BF111" s="143">
        <f>IF(N111="snížená",J111,0)</f>
        <v>0</v>
      </c>
      <c r="BG111" s="143">
        <f>IF(N111="zákl. přenesená",J111,0)</f>
        <v>0</v>
      </c>
      <c r="BH111" s="143">
        <f>IF(N111="sníž. přenesená",J111,0)</f>
        <v>0</v>
      </c>
      <c r="BI111" s="143">
        <f>IF(N111="nulová",J111,0)</f>
        <v>0</v>
      </c>
      <c r="BJ111" s="17" t="s">
        <v>83</v>
      </c>
      <c r="BK111" s="143">
        <f>ROUND(I111*H111,2)</f>
        <v>0</v>
      </c>
      <c r="BL111" s="17" t="s">
        <v>139</v>
      </c>
      <c r="BM111" s="142" t="s">
        <v>333</v>
      </c>
    </row>
    <row r="112" spans="2:65" s="1" customFormat="1" ht="29.25">
      <c r="B112" s="32"/>
      <c r="D112" s="144" t="s">
        <v>141</v>
      </c>
      <c r="F112" s="145" t="s">
        <v>169</v>
      </c>
      <c r="I112" s="146"/>
      <c r="L112" s="32"/>
      <c r="M112" s="147"/>
      <c r="T112" s="53"/>
      <c r="AT112" s="17" t="s">
        <v>141</v>
      </c>
      <c r="AU112" s="17" t="s">
        <v>85</v>
      </c>
    </row>
    <row r="113" spans="2:65" s="12" customFormat="1" ht="11.25">
      <c r="B113" s="148"/>
      <c r="D113" s="144" t="s">
        <v>143</v>
      </c>
      <c r="E113" s="149" t="s">
        <v>19</v>
      </c>
      <c r="F113" s="150" t="s">
        <v>151</v>
      </c>
      <c r="H113" s="149" t="s">
        <v>19</v>
      </c>
      <c r="I113" s="151"/>
      <c r="L113" s="148"/>
      <c r="M113" s="152"/>
      <c r="T113" s="153"/>
      <c r="AT113" s="149" t="s">
        <v>143</v>
      </c>
      <c r="AU113" s="149" t="s">
        <v>85</v>
      </c>
      <c r="AV113" s="12" t="s">
        <v>83</v>
      </c>
      <c r="AW113" s="12" t="s">
        <v>37</v>
      </c>
      <c r="AX113" s="12" t="s">
        <v>76</v>
      </c>
      <c r="AY113" s="149" t="s">
        <v>130</v>
      </c>
    </row>
    <row r="114" spans="2:65" s="13" customFormat="1" ht="11.25">
      <c r="B114" s="154"/>
      <c r="D114" s="144" t="s">
        <v>143</v>
      </c>
      <c r="E114" s="155" t="s">
        <v>19</v>
      </c>
      <c r="F114" s="156" t="s">
        <v>170</v>
      </c>
      <c r="H114" s="157">
        <v>53</v>
      </c>
      <c r="I114" s="158"/>
      <c r="L114" s="154"/>
      <c r="M114" s="159"/>
      <c r="T114" s="160"/>
      <c r="AT114" s="155" t="s">
        <v>143</v>
      </c>
      <c r="AU114" s="155" t="s">
        <v>85</v>
      </c>
      <c r="AV114" s="13" t="s">
        <v>85</v>
      </c>
      <c r="AW114" s="13" t="s">
        <v>37</v>
      </c>
      <c r="AX114" s="13" t="s">
        <v>76</v>
      </c>
      <c r="AY114" s="155" t="s">
        <v>130</v>
      </c>
    </row>
    <row r="115" spans="2:65" s="14" customFormat="1" ht="11.25">
      <c r="B115" s="161"/>
      <c r="D115" s="144" t="s">
        <v>143</v>
      </c>
      <c r="E115" s="162" t="s">
        <v>19</v>
      </c>
      <c r="F115" s="163" t="s">
        <v>146</v>
      </c>
      <c r="H115" s="164">
        <v>53</v>
      </c>
      <c r="I115" s="165"/>
      <c r="L115" s="161"/>
      <c r="M115" s="166"/>
      <c r="T115" s="167"/>
      <c r="AT115" s="162" t="s">
        <v>143</v>
      </c>
      <c r="AU115" s="162" t="s">
        <v>85</v>
      </c>
      <c r="AV115" s="14" t="s">
        <v>139</v>
      </c>
      <c r="AW115" s="14" t="s">
        <v>37</v>
      </c>
      <c r="AX115" s="14" t="s">
        <v>83</v>
      </c>
      <c r="AY115" s="162" t="s">
        <v>130</v>
      </c>
    </row>
    <row r="116" spans="2:65" s="1" customFormat="1" ht="16.5" customHeight="1">
      <c r="B116" s="32"/>
      <c r="C116" s="131" t="s">
        <v>171</v>
      </c>
      <c r="D116" s="131" t="s">
        <v>134</v>
      </c>
      <c r="E116" s="132" t="s">
        <v>172</v>
      </c>
      <c r="F116" s="133" t="s">
        <v>173</v>
      </c>
      <c r="G116" s="134" t="s">
        <v>137</v>
      </c>
      <c r="H116" s="135">
        <v>53</v>
      </c>
      <c r="I116" s="136"/>
      <c r="J116" s="137">
        <f>ROUND(I116*H116,2)</f>
        <v>0</v>
      </c>
      <c r="K116" s="133" t="s">
        <v>138</v>
      </c>
      <c r="L116" s="32"/>
      <c r="M116" s="138" t="s">
        <v>19</v>
      </c>
      <c r="N116" s="139" t="s">
        <v>47</v>
      </c>
      <c r="P116" s="140">
        <f>O116*H116</f>
        <v>0</v>
      </c>
      <c r="Q116" s="140">
        <v>0</v>
      </c>
      <c r="R116" s="140">
        <f>Q116*H116</f>
        <v>0</v>
      </c>
      <c r="S116" s="140">
        <v>0</v>
      </c>
      <c r="T116" s="141">
        <f>S116*H116</f>
        <v>0</v>
      </c>
      <c r="AR116" s="142" t="s">
        <v>139</v>
      </c>
      <c r="AT116" s="142" t="s">
        <v>134</v>
      </c>
      <c r="AU116" s="142" t="s">
        <v>85</v>
      </c>
      <c r="AY116" s="17" t="s">
        <v>130</v>
      </c>
      <c r="BE116" s="143">
        <f>IF(N116="základní",J116,0)</f>
        <v>0</v>
      </c>
      <c r="BF116" s="143">
        <f>IF(N116="snížená",J116,0)</f>
        <v>0</v>
      </c>
      <c r="BG116" s="143">
        <f>IF(N116="zákl. přenesená",J116,0)</f>
        <v>0</v>
      </c>
      <c r="BH116" s="143">
        <f>IF(N116="sníž. přenesená",J116,0)</f>
        <v>0</v>
      </c>
      <c r="BI116" s="143">
        <f>IF(N116="nulová",J116,0)</f>
        <v>0</v>
      </c>
      <c r="BJ116" s="17" t="s">
        <v>83</v>
      </c>
      <c r="BK116" s="143">
        <f>ROUND(I116*H116,2)</f>
        <v>0</v>
      </c>
      <c r="BL116" s="17" t="s">
        <v>139</v>
      </c>
      <c r="BM116" s="142" t="s">
        <v>334</v>
      </c>
    </row>
    <row r="117" spans="2:65" s="1" customFormat="1" ht="29.25">
      <c r="B117" s="32"/>
      <c r="D117" s="144" t="s">
        <v>141</v>
      </c>
      <c r="F117" s="145" t="s">
        <v>169</v>
      </c>
      <c r="I117" s="146"/>
      <c r="L117" s="32"/>
      <c r="M117" s="147"/>
      <c r="T117" s="53"/>
      <c r="AT117" s="17" t="s">
        <v>141</v>
      </c>
      <c r="AU117" s="17" t="s">
        <v>85</v>
      </c>
    </row>
    <row r="118" spans="2:65" s="12" customFormat="1" ht="11.25">
      <c r="B118" s="148"/>
      <c r="D118" s="144" t="s">
        <v>143</v>
      </c>
      <c r="E118" s="149" t="s">
        <v>19</v>
      </c>
      <c r="F118" s="150" t="s">
        <v>151</v>
      </c>
      <c r="H118" s="149" t="s">
        <v>19</v>
      </c>
      <c r="I118" s="151"/>
      <c r="L118" s="148"/>
      <c r="M118" s="152"/>
      <c r="T118" s="153"/>
      <c r="AT118" s="149" t="s">
        <v>143</v>
      </c>
      <c r="AU118" s="149" t="s">
        <v>85</v>
      </c>
      <c r="AV118" s="12" t="s">
        <v>83</v>
      </c>
      <c r="AW118" s="12" t="s">
        <v>37</v>
      </c>
      <c r="AX118" s="12" t="s">
        <v>76</v>
      </c>
      <c r="AY118" s="149" t="s">
        <v>130</v>
      </c>
    </row>
    <row r="119" spans="2:65" s="13" customFormat="1" ht="11.25">
      <c r="B119" s="154"/>
      <c r="D119" s="144" t="s">
        <v>143</v>
      </c>
      <c r="E119" s="155" t="s">
        <v>19</v>
      </c>
      <c r="F119" s="156" t="s">
        <v>170</v>
      </c>
      <c r="H119" s="157">
        <v>53</v>
      </c>
      <c r="I119" s="158"/>
      <c r="L119" s="154"/>
      <c r="M119" s="159"/>
      <c r="T119" s="160"/>
      <c r="AT119" s="155" t="s">
        <v>143</v>
      </c>
      <c r="AU119" s="155" t="s">
        <v>85</v>
      </c>
      <c r="AV119" s="13" t="s">
        <v>85</v>
      </c>
      <c r="AW119" s="13" t="s">
        <v>37</v>
      </c>
      <c r="AX119" s="13" t="s">
        <v>76</v>
      </c>
      <c r="AY119" s="155" t="s">
        <v>130</v>
      </c>
    </row>
    <row r="120" spans="2:65" s="14" customFormat="1" ht="11.25">
      <c r="B120" s="161"/>
      <c r="D120" s="144" t="s">
        <v>143</v>
      </c>
      <c r="E120" s="162" t="s">
        <v>19</v>
      </c>
      <c r="F120" s="163" t="s">
        <v>146</v>
      </c>
      <c r="H120" s="164">
        <v>53</v>
      </c>
      <c r="I120" s="165"/>
      <c r="L120" s="161"/>
      <c r="M120" s="166"/>
      <c r="T120" s="167"/>
      <c r="AT120" s="162" t="s">
        <v>143</v>
      </c>
      <c r="AU120" s="162" t="s">
        <v>85</v>
      </c>
      <c r="AV120" s="14" t="s">
        <v>139</v>
      </c>
      <c r="AW120" s="14" t="s">
        <v>37</v>
      </c>
      <c r="AX120" s="14" t="s">
        <v>83</v>
      </c>
      <c r="AY120" s="162" t="s">
        <v>130</v>
      </c>
    </row>
    <row r="121" spans="2:65" s="1" customFormat="1" ht="16.5" customHeight="1">
      <c r="B121" s="32"/>
      <c r="C121" s="131" t="s">
        <v>177</v>
      </c>
      <c r="D121" s="131" t="s">
        <v>134</v>
      </c>
      <c r="E121" s="132" t="s">
        <v>335</v>
      </c>
      <c r="F121" s="133" t="s">
        <v>336</v>
      </c>
      <c r="G121" s="134" t="s">
        <v>192</v>
      </c>
      <c r="H121" s="135">
        <v>0.1</v>
      </c>
      <c r="I121" s="136"/>
      <c r="J121" s="137">
        <f>ROUND(I121*H121,2)</f>
        <v>0</v>
      </c>
      <c r="K121" s="133" t="s">
        <v>138</v>
      </c>
      <c r="L121" s="32"/>
      <c r="M121" s="138" t="s">
        <v>19</v>
      </c>
      <c r="N121" s="139" t="s">
        <v>47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AR121" s="142" t="s">
        <v>139</v>
      </c>
      <c r="AT121" s="142" t="s">
        <v>134</v>
      </c>
      <c r="AU121" s="142" t="s">
        <v>85</v>
      </c>
      <c r="AY121" s="17" t="s">
        <v>130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7" t="s">
        <v>83</v>
      </c>
      <c r="BK121" s="143">
        <f>ROUND(I121*H121,2)</f>
        <v>0</v>
      </c>
      <c r="BL121" s="17" t="s">
        <v>139</v>
      </c>
      <c r="BM121" s="142" t="s">
        <v>337</v>
      </c>
    </row>
    <row r="122" spans="2:65" s="1" customFormat="1" ht="29.25">
      <c r="B122" s="32"/>
      <c r="D122" s="144" t="s">
        <v>141</v>
      </c>
      <c r="F122" s="145" t="s">
        <v>338</v>
      </c>
      <c r="I122" s="146"/>
      <c r="L122" s="32"/>
      <c r="M122" s="147"/>
      <c r="T122" s="53"/>
      <c r="AT122" s="17" t="s">
        <v>141</v>
      </c>
      <c r="AU122" s="17" t="s">
        <v>85</v>
      </c>
    </row>
    <row r="123" spans="2:65" s="12" customFormat="1" ht="11.25">
      <c r="B123" s="148"/>
      <c r="D123" s="144" t="s">
        <v>143</v>
      </c>
      <c r="E123" s="149" t="s">
        <v>19</v>
      </c>
      <c r="F123" s="150" t="s">
        <v>164</v>
      </c>
      <c r="H123" s="149" t="s">
        <v>19</v>
      </c>
      <c r="I123" s="151"/>
      <c r="L123" s="148"/>
      <c r="M123" s="152"/>
      <c r="T123" s="153"/>
      <c r="AT123" s="149" t="s">
        <v>143</v>
      </c>
      <c r="AU123" s="149" t="s">
        <v>85</v>
      </c>
      <c r="AV123" s="12" t="s">
        <v>83</v>
      </c>
      <c r="AW123" s="12" t="s">
        <v>37</v>
      </c>
      <c r="AX123" s="12" t="s">
        <v>76</v>
      </c>
      <c r="AY123" s="149" t="s">
        <v>130</v>
      </c>
    </row>
    <row r="124" spans="2:65" s="13" customFormat="1" ht="11.25">
      <c r="B124" s="154"/>
      <c r="D124" s="144" t="s">
        <v>143</v>
      </c>
      <c r="E124" s="155" t="s">
        <v>19</v>
      </c>
      <c r="F124" s="156" t="s">
        <v>339</v>
      </c>
      <c r="H124" s="157">
        <v>0.1</v>
      </c>
      <c r="I124" s="158"/>
      <c r="L124" s="154"/>
      <c r="M124" s="159"/>
      <c r="T124" s="160"/>
      <c r="AT124" s="155" t="s">
        <v>143</v>
      </c>
      <c r="AU124" s="155" t="s">
        <v>85</v>
      </c>
      <c r="AV124" s="13" t="s">
        <v>85</v>
      </c>
      <c r="AW124" s="13" t="s">
        <v>37</v>
      </c>
      <c r="AX124" s="13" t="s">
        <v>76</v>
      </c>
      <c r="AY124" s="155" t="s">
        <v>130</v>
      </c>
    </row>
    <row r="125" spans="2:65" s="14" customFormat="1" ht="11.25">
      <c r="B125" s="161"/>
      <c r="D125" s="144" t="s">
        <v>143</v>
      </c>
      <c r="E125" s="162" t="s">
        <v>19</v>
      </c>
      <c r="F125" s="163" t="s">
        <v>146</v>
      </c>
      <c r="H125" s="164">
        <v>0.1</v>
      </c>
      <c r="I125" s="165"/>
      <c r="L125" s="161"/>
      <c r="M125" s="166"/>
      <c r="T125" s="167"/>
      <c r="AT125" s="162" t="s">
        <v>143</v>
      </c>
      <c r="AU125" s="162" t="s">
        <v>85</v>
      </c>
      <c r="AV125" s="14" t="s">
        <v>139</v>
      </c>
      <c r="AW125" s="14" t="s">
        <v>37</v>
      </c>
      <c r="AX125" s="14" t="s">
        <v>83</v>
      </c>
      <c r="AY125" s="162" t="s">
        <v>130</v>
      </c>
    </row>
    <row r="126" spans="2:65" s="11" customFormat="1" ht="22.9" customHeight="1">
      <c r="B126" s="119"/>
      <c r="D126" s="120" t="s">
        <v>75</v>
      </c>
      <c r="E126" s="129" t="s">
        <v>175</v>
      </c>
      <c r="F126" s="129" t="s">
        <v>176</v>
      </c>
      <c r="I126" s="122"/>
      <c r="J126" s="130">
        <f>BK126</f>
        <v>0</v>
      </c>
      <c r="L126" s="119"/>
      <c r="M126" s="124"/>
      <c r="P126" s="125">
        <f>SUM(P127:P156)</f>
        <v>0</v>
      </c>
      <c r="R126" s="125">
        <f>SUM(R127:R156)</f>
        <v>0</v>
      </c>
      <c r="T126" s="126">
        <f>SUM(T127:T156)</f>
        <v>0</v>
      </c>
      <c r="AR126" s="120" t="s">
        <v>83</v>
      </c>
      <c r="AT126" s="127" t="s">
        <v>75</v>
      </c>
      <c r="AU126" s="127" t="s">
        <v>83</v>
      </c>
      <c r="AY126" s="120" t="s">
        <v>130</v>
      </c>
      <c r="BK126" s="128">
        <f>SUM(BK127:BK156)</f>
        <v>0</v>
      </c>
    </row>
    <row r="127" spans="2:65" s="1" customFormat="1" ht="16.5" customHeight="1">
      <c r="B127" s="32"/>
      <c r="C127" s="131" t="s">
        <v>183</v>
      </c>
      <c r="D127" s="131" t="s">
        <v>134</v>
      </c>
      <c r="E127" s="132" t="s">
        <v>178</v>
      </c>
      <c r="F127" s="133" t="s">
        <v>148</v>
      </c>
      <c r="G127" s="134" t="s">
        <v>179</v>
      </c>
      <c r="H127" s="135">
        <v>295</v>
      </c>
      <c r="I127" s="136"/>
      <c r="J127" s="137">
        <f>ROUND(I127*H127,2)</f>
        <v>0</v>
      </c>
      <c r="K127" s="133" t="s">
        <v>138</v>
      </c>
      <c r="L127" s="32"/>
      <c r="M127" s="138" t="s">
        <v>19</v>
      </c>
      <c r="N127" s="139" t="s">
        <v>47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139</v>
      </c>
      <c r="AT127" s="142" t="s">
        <v>134</v>
      </c>
      <c r="AU127" s="142" t="s">
        <v>85</v>
      </c>
      <c r="AY127" s="17" t="s">
        <v>130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7" t="s">
        <v>83</v>
      </c>
      <c r="BK127" s="143">
        <f>ROUND(I127*H127,2)</f>
        <v>0</v>
      </c>
      <c r="BL127" s="17" t="s">
        <v>139</v>
      </c>
      <c r="BM127" s="142" t="s">
        <v>340</v>
      </c>
    </row>
    <row r="128" spans="2:65" s="1" customFormat="1" ht="29.25">
      <c r="B128" s="32"/>
      <c r="D128" s="144" t="s">
        <v>141</v>
      </c>
      <c r="F128" s="145" t="s">
        <v>181</v>
      </c>
      <c r="I128" s="146"/>
      <c r="L128" s="32"/>
      <c r="M128" s="147"/>
      <c r="T128" s="53"/>
      <c r="AT128" s="17" t="s">
        <v>141</v>
      </c>
      <c r="AU128" s="17" t="s">
        <v>85</v>
      </c>
    </row>
    <row r="129" spans="2:65" s="12" customFormat="1" ht="11.25">
      <c r="B129" s="148"/>
      <c r="D129" s="144" t="s">
        <v>143</v>
      </c>
      <c r="E129" s="149" t="s">
        <v>19</v>
      </c>
      <c r="F129" s="150" t="s">
        <v>151</v>
      </c>
      <c r="H129" s="149" t="s">
        <v>19</v>
      </c>
      <c r="I129" s="151"/>
      <c r="L129" s="148"/>
      <c r="M129" s="152"/>
      <c r="T129" s="153"/>
      <c r="AT129" s="149" t="s">
        <v>143</v>
      </c>
      <c r="AU129" s="149" t="s">
        <v>85</v>
      </c>
      <c r="AV129" s="12" t="s">
        <v>83</v>
      </c>
      <c r="AW129" s="12" t="s">
        <v>37</v>
      </c>
      <c r="AX129" s="12" t="s">
        <v>76</v>
      </c>
      <c r="AY129" s="149" t="s">
        <v>130</v>
      </c>
    </row>
    <row r="130" spans="2:65" s="13" customFormat="1" ht="11.25">
      <c r="B130" s="154"/>
      <c r="D130" s="144" t="s">
        <v>143</v>
      </c>
      <c r="E130" s="155" t="s">
        <v>19</v>
      </c>
      <c r="F130" s="156" t="s">
        <v>182</v>
      </c>
      <c r="H130" s="157">
        <v>295</v>
      </c>
      <c r="I130" s="158"/>
      <c r="L130" s="154"/>
      <c r="M130" s="159"/>
      <c r="T130" s="160"/>
      <c r="AT130" s="155" t="s">
        <v>143</v>
      </c>
      <c r="AU130" s="155" t="s">
        <v>85</v>
      </c>
      <c r="AV130" s="13" t="s">
        <v>85</v>
      </c>
      <c r="AW130" s="13" t="s">
        <v>37</v>
      </c>
      <c r="AX130" s="13" t="s">
        <v>76</v>
      </c>
      <c r="AY130" s="155" t="s">
        <v>130</v>
      </c>
    </row>
    <row r="131" spans="2:65" s="14" customFormat="1" ht="11.25">
      <c r="B131" s="161"/>
      <c r="D131" s="144" t="s">
        <v>143</v>
      </c>
      <c r="E131" s="162" t="s">
        <v>19</v>
      </c>
      <c r="F131" s="163" t="s">
        <v>146</v>
      </c>
      <c r="H131" s="164">
        <v>295</v>
      </c>
      <c r="I131" s="165"/>
      <c r="L131" s="161"/>
      <c r="M131" s="166"/>
      <c r="T131" s="167"/>
      <c r="AT131" s="162" t="s">
        <v>143</v>
      </c>
      <c r="AU131" s="162" t="s">
        <v>85</v>
      </c>
      <c r="AV131" s="14" t="s">
        <v>139</v>
      </c>
      <c r="AW131" s="14" t="s">
        <v>37</v>
      </c>
      <c r="AX131" s="14" t="s">
        <v>83</v>
      </c>
      <c r="AY131" s="162" t="s">
        <v>130</v>
      </c>
    </row>
    <row r="132" spans="2:65" s="1" customFormat="1" ht="16.5" customHeight="1">
      <c r="B132" s="32"/>
      <c r="C132" s="131" t="s">
        <v>189</v>
      </c>
      <c r="D132" s="131" t="s">
        <v>134</v>
      </c>
      <c r="E132" s="132" t="s">
        <v>184</v>
      </c>
      <c r="F132" s="133" t="s">
        <v>155</v>
      </c>
      <c r="G132" s="134" t="s">
        <v>179</v>
      </c>
      <c r="H132" s="135">
        <v>4425</v>
      </c>
      <c r="I132" s="136"/>
      <c r="J132" s="137">
        <f>ROUND(I132*H132,2)</f>
        <v>0</v>
      </c>
      <c r="K132" s="133" t="s">
        <v>138</v>
      </c>
      <c r="L132" s="32"/>
      <c r="M132" s="138" t="s">
        <v>19</v>
      </c>
      <c r="N132" s="139" t="s">
        <v>47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139</v>
      </c>
      <c r="AT132" s="142" t="s">
        <v>134</v>
      </c>
      <c r="AU132" s="142" t="s">
        <v>85</v>
      </c>
      <c r="AY132" s="17" t="s">
        <v>130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7" t="s">
        <v>83</v>
      </c>
      <c r="BK132" s="143">
        <f>ROUND(I132*H132,2)</f>
        <v>0</v>
      </c>
      <c r="BL132" s="17" t="s">
        <v>139</v>
      </c>
      <c r="BM132" s="142" t="s">
        <v>341</v>
      </c>
    </row>
    <row r="133" spans="2:65" s="1" customFormat="1" ht="29.25">
      <c r="B133" s="32"/>
      <c r="D133" s="144" t="s">
        <v>141</v>
      </c>
      <c r="F133" s="145" t="s">
        <v>186</v>
      </c>
      <c r="I133" s="146"/>
      <c r="L133" s="32"/>
      <c r="M133" s="147"/>
      <c r="T133" s="53"/>
      <c r="AT133" s="17" t="s">
        <v>141</v>
      </c>
      <c r="AU133" s="17" t="s">
        <v>85</v>
      </c>
    </row>
    <row r="134" spans="2:65" s="12" customFormat="1" ht="11.25">
      <c r="B134" s="148"/>
      <c r="D134" s="144" t="s">
        <v>143</v>
      </c>
      <c r="E134" s="149" t="s">
        <v>19</v>
      </c>
      <c r="F134" s="150" t="s">
        <v>187</v>
      </c>
      <c r="H134" s="149" t="s">
        <v>19</v>
      </c>
      <c r="I134" s="151"/>
      <c r="L134" s="148"/>
      <c r="M134" s="152"/>
      <c r="T134" s="153"/>
      <c r="AT134" s="149" t="s">
        <v>143</v>
      </c>
      <c r="AU134" s="149" t="s">
        <v>85</v>
      </c>
      <c r="AV134" s="12" t="s">
        <v>83</v>
      </c>
      <c r="AW134" s="12" t="s">
        <v>37</v>
      </c>
      <c r="AX134" s="12" t="s">
        <v>76</v>
      </c>
      <c r="AY134" s="149" t="s">
        <v>130</v>
      </c>
    </row>
    <row r="135" spans="2:65" s="13" customFormat="1" ht="11.25">
      <c r="B135" s="154"/>
      <c r="D135" s="144" t="s">
        <v>143</v>
      </c>
      <c r="E135" s="155" t="s">
        <v>19</v>
      </c>
      <c r="F135" s="156" t="s">
        <v>188</v>
      </c>
      <c r="H135" s="157">
        <v>4425</v>
      </c>
      <c r="I135" s="158"/>
      <c r="L135" s="154"/>
      <c r="M135" s="159"/>
      <c r="T135" s="160"/>
      <c r="AT135" s="155" t="s">
        <v>143</v>
      </c>
      <c r="AU135" s="155" t="s">
        <v>85</v>
      </c>
      <c r="AV135" s="13" t="s">
        <v>85</v>
      </c>
      <c r="AW135" s="13" t="s">
        <v>37</v>
      </c>
      <c r="AX135" s="13" t="s">
        <v>76</v>
      </c>
      <c r="AY135" s="155" t="s">
        <v>130</v>
      </c>
    </row>
    <row r="136" spans="2:65" s="14" customFormat="1" ht="11.25">
      <c r="B136" s="161"/>
      <c r="D136" s="144" t="s">
        <v>143</v>
      </c>
      <c r="E136" s="162" t="s">
        <v>19</v>
      </c>
      <c r="F136" s="163" t="s">
        <v>146</v>
      </c>
      <c r="H136" s="164">
        <v>4425</v>
      </c>
      <c r="I136" s="165"/>
      <c r="L136" s="161"/>
      <c r="M136" s="166"/>
      <c r="T136" s="167"/>
      <c r="AT136" s="162" t="s">
        <v>143</v>
      </c>
      <c r="AU136" s="162" t="s">
        <v>85</v>
      </c>
      <c r="AV136" s="14" t="s">
        <v>139</v>
      </c>
      <c r="AW136" s="14" t="s">
        <v>37</v>
      </c>
      <c r="AX136" s="14" t="s">
        <v>83</v>
      </c>
      <c r="AY136" s="162" t="s">
        <v>130</v>
      </c>
    </row>
    <row r="137" spans="2:65" s="1" customFormat="1" ht="16.5" customHeight="1">
      <c r="B137" s="32"/>
      <c r="C137" s="131" t="s">
        <v>196</v>
      </c>
      <c r="D137" s="131" t="s">
        <v>134</v>
      </c>
      <c r="E137" s="132" t="s">
        <v>342</v>
      </c>
      <c r="F137" s="133" t="s">
        <v>343</v>
      </c>
      <c r="G137" s="134" t="s">
        <v>179</v>
      </c>
      <c r="H137" s="135">
        <v>29.5</v>
      </c>
      <c r="I137" s="136"/>
      <c r="J137" s="137">
        <f>ROUND(I137*H137,2)</f>
        <v>0</v>
      </c>
      <c r="K137" s="133" t="s">
        <v>138</v>
      </c>
      <c r="L137" s="32"/>
      <c r="M137" s="138" t="s">
        <v>19</v>
      </c>
      <c r="N137" s="139" t="s">
        <v>47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139</v>
      </c>
      <c r="AT137" s="142" t="s">
        <v>134</v>
      </c>
      <c r="AU137" s="142" t="s">
        <v>85</v>
      </c>
      <c r="AY137" s="17" t="s">
        <v>130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7" t="s">
        <v>83</v>
      </c>
      <c r="BK137" s="143">
        <f>ROUND(I137*H137,2)</f>
        <v>0</v>
      </c>
      <c r="BL137" s="17" t="s">
        <v>139</v>
      </c>
      <c r="BM137" s="142" t="s">
        <v>344</v>
      </c>
    </row>
    <row r="138" spans="2:65" s="1" customFormat="1" ht="39">
      <c r="B138" s="32"/>
      <c r="D138" s="144" t="s">
        <v>141</v>
      </c>
      <c r="F138" s="145" t="s">
        <v>345</v>
      </c>
      <c r="I138" s="146"/>
      <c r="L138" s="32"/>
      <c r="M138" s="147"/>
      <c r="T138" s="53"/>
      <c r="AT138" s="17" t="s">
        <v>141</v>
      </c>
      <c r="AU138" s="17" t="s">
        <v>85</v>
      </c>
    </row>
    <row r="139" spans="2:65" s="12" customFormat="1" ht="11.25">
      <c r="B139" s="148"/>
      <c r="D139" s="144" t="s">
        <v>143</v>
      </c>
      <c r="E139" s="149" t="s">
        <v>19</v>
      </c>
      <c r="F139" s="150" t="s">
        <v>164</v>
      </c>
      <c r="H139" s="149" t="s">
        <v>19</v>
      </c>
      <c r="I139" s="151"/>
      <c r="L139" s="148"/>
      <c r="M139" s="152"/>
      <c r="T139" s="153"/>
      <c r="AT139" s="149" t="s">
        <v>143</v>
      </c>
      <c r="AU139" s="149" t="s">
        <v>85</v>
      </c>
      <c r="AV139" s="12" t="s">
        <v>83</v>
      </c>
      <c r="AW139" s="12" t="s">
        <v>37</v>
      </c>
      <c r="AX139" s="12" t="s">
        <v>76</v>
      </c>
      <c r="AY139" s="149" t="s">
        <v>130</v>
      </c>
    </row>
    <row r="140" spans="2:65" s="13" customFormat="1" ht="11.25">
      <c r="B140" s="154"/>
      <c r="D140" s="144" t="s">
        <v>143</v>
      </c>
      <c r="E140" s="155" t="s">
        <v>19</v>
      </c>
      <c r="F140" s="156" t="s">
        <v>346</v>
      </c>
      <c r="H140" s="157">
        <v>29.5</v>
      </c>
      <c r="I140" s="158"/>
      <c r="L140" s="154"/>
      <c r="M140" s="159"/>
      <c r="T140" s="160"/>
      <c r="AT140" s="155" t="s">
        <v>143</v>
      </c>
      <c r="AU140" s="155" t="s">
        <v>85</v>
      </c>
      <c r="AV140" s="13" t="s">
        <v>85</v>
      </c>
      <c r="AW140" s="13" t="s">
        <v>37</v>
      </c>
      <c r="AX140" s="13" t="s">
        <v>76</v>
      </c>
      <c r="AY140" s="155" t="s">
        <v>130</v>
      </c>
    </row>
    <row r="141" spans="2:65" s="14" customFormat="1" ht="11.25">
      <c r="B141" s="161"/>
      <c r="D141" s="144" t="s">
        <v>143</v>
      </c>
      <c r="E141" s="162" t="s">
        <v>19</v>
      </c>
      <c r="F141" s="163" t="s">
        <v>146</v>
      </c>
      <c r="H141" s="164">
        <v>29.5</v>
      </c>
      <c r="I141" s="165"/>
      <c r="L141" s="161"/>
      <c r="M141" s="166"/>
      <c r="T141" s="167"/>
      <c r="AT141" s="162" t="s">
        <v>143</v>
      </c>
      <c r="AU141" s="162" t="s">
        <v>85</v>
      </c>
      <c r="AV141" s="14" t="s">
        <v>139</v>
      </c>
      <c r="AW141" s="14" t="s">
        <v>37</v>
      </c>
      <c r="AX141" s="14" t="s">
        <v>83</v>
      </c>
      <c r="AY141" s="162" t="s">
        <v>130</v>
      </c>
    </row>
    <row r="142" spans="2:65" s="1" customFormat="1" ht="16.5" customHeight="1">
      <c r="B142" s="32"/>
      <c r="C142" s="131" t="s">
        <v>200</v>
      </c>
      <c r="D142" s="131" t="s">
        <v>134</v>
      </c>
      <c r="E142" s="132" t="s">
        <v>190</v>
      </c>
      <c r="F142" s="133" t="s">
        <v>191</v>
      </c>
      <c r="G142" s="134" t="s">
        <v>192</v>
      </c>
      <c r="H142" s="135">
        <v>1</v>
      </c>
      <c r="I142" s="136"/>
      <c r="J142" s="137">
        <f>ROUND(I142*H142,2)</f>
        <v>0</v>
      </c>
      <c r="K142" s="133" t="s">
        <v>138</v>
      </c>
      <c r="L142" s="32"/>
      <c r="M142" s="138" t="s">
        <v>19</v>
      </c>
      <c r="N142" s="139" t="s">
        <v>47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139</v>
      </c>
      <c r="AT142" s="142" t="s">
        <v>134</v>
      </c>
      <c r="AU142" s="142" t="s">
        <v>85</v>
      </c>
      <c r="AY142" s="17" t="s">
        <v>130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7" t="s">
        <v>83</v>
      </c>
      <c r="BK142" s="143">
        <f>ROUND(I142*H142,2)</f>
        <v>0</v>
      </c>
      <c r="BL142" s="17" t="s">
        <v>139</v>
      </c>
      <c r="BM142" s="142" t="s">
        <v>347</v>
      </c>
    </row>
    <row r="143" spans="2:65" s="1" customFormat="1" ht="19.5">
      <c r="B143" s="32"/>
      <c r="D143" s="144" t="s">
        <v>141</v>
      </c>
      <c r="F143" s="145" t="s">
        <v>194</v>
      </c>
      <c r="I143" s="146"/>
      <c r="L143" s="32"/>
      <c r="M143" s="147"/>
      <c r="T143" s="53"/>
      <c r="AT143" s="17" t="s">
        <v>141</v>
      </c>
      <c r="AU143" s="17" t="s">
        <v>85</v>
      </c>
    </row>
    <row r="144" spans="2:65" s="12" customFormat="1" ht="11.25">
      <c r="B144" s="148"/>
      <c r="D144" s="144" t="s">
        <v>143</v>
      </c>
      <c r="E144" s="149" t="s">
        <v>19</v>
      </c>
      <c r="F144" s="150" t="s">
        <v>151</v>
      </c>
      <c r="H144" s="149" t="s">
        <v>19</v>
      </c>
      <c r="I144" s="151"/>
      <c r="L144" s="148"/>
      <c r="M144" s="152"/>
      <c r="T144" s="153"/>
      <c r="AT144" s="149" t="s">
        <v>143</v>
      </c>
      <c r="AU144" s="149" t="s">
        <v>85</v>
      </c>
      <c r="AV144" s="12" t="s">
        <v>83</v>
      </c>
      <c r="AW144" s="12" t="s">
        <v>37</v>
      </c>
      <c r="AX144" s="12" t="s">
        <v>76</v>
      </c>
      <c r="AY144" s="149" t="s">
        <v>130</v>
      </c>
    </row>
    <row r="145" spans="2:65" s="13" customFormat="1" ht="11.25">
      <c r="B145" s="154"/>
      <c r="D145" s="144" t="s">
        <v>143</v>
      </c>
      <c r="E145" s="155" t="s">
        <v>19</v>
      </c>
      <c r="F145" s="156" t="s">
        <v>195</v>
      </c>
      <c r="H145" s="157">
        <v>1</v>
      </c>
      <c r="I145" s="158"/>
      <c r="L145" s="154"/>
      <c r="M145" s="159"/>
      <c r="T145" s="160"/>
      <c r="AT145" s="155" t="s">
        <v>143</v>
      </c>
      <c r="AU145" s="155" t="s">
        <v>85</v>
      </c>
      <c r="AV145" s="13" t="s">
        <v>85</v>
      </c>
      <c r="AW145" s="13" t="s">
        <v>37</v>
      </c>
      <c r="AX145" s="13" t="s">
        <v>76</v>
      </c>
      <c r="AY145" s="155" t="s">
        <v>130</v>
      </c>
    </row>
    <row r="146" spans="2:65" s="14" customFormat="1" ht="11.25">
      <c r="B146" s="161"/>
      <c r="D146" s="144" t="s">
        <v>143</v>
      </c>
      <c r="E146" s="162" t="s">
        <v>19</v>
      </c>
      <c r="F146" s="163" t="s">
        <v>146</v>
      </c>
      <c r="H146" s="164">
        <v>1</v>
      </c>
      <c r="I146" s="165"/>
      <c r="L146" s="161"/>
      <c r="M146" s="166"/>
      <c r="T146" s="167"/>
      <c r="AT146" s="162" t="s">
        <v>143</v>
      </c>
      <c r="AU146" s="162" t="s">
        <v>85</v>
      </c>
      <c r="AV146" s="14" t="s">
        <v>139</v>
      </c>
      <c r="AW146" s="14" t="s">
        <v>37</v>
      </c>
      <c r="AX146" s="14" t="s">
        <v>83</v>
      </c>
      <c r="AY146" s="162" t="s">
        <v>130</v>
      </c>
    </row>
    <row r="147" spans="2:65" s="1" customFormat="1" ht="16.5" customHeight="1">
      <c r="B147" s="32"/>
      <c r="C147" s="131" t="s">
        <v>8</v>
      </c>
      <c r="D147" s="131" t="s">
        <v>134</v>
      </c>
      <c r="E147" s="132" t="s">
        <v>197</v>
      </c>
      <c r="F147" s="133" t="s">
        <v>198</v>
      </c>
      <c r="G147" s="134" t="s">
        <v>192</v>
      </c>
      <c r="H147" s="135">
        <v>1</v>
      </c>
      <c r="I147" s="136"/>
      <c r="J147" s="137">
        <f>ROUND(I147*H147,2)</f>
        <v>0</v>
      </c>
      <c r="K147" s="133" t="s">
        <v>138</v>
      </c>
      <c r="L147" s="32"/>
      <c r="M147" s="138" t="s">
        <v>19</v>
      </c>
      <c r="N147" s="139" t="s">
        <v>47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139</v>
      </c>
      <c r="AT147" s="142" t="s">
        <v>134</v>
      </c>
      <c r="AU147" s="142" t="s">
        <v>85</v>
      </c>
      <c r="AY147" s="17" t="s">
        <v>130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7" t="s">
        <v>83</v>
      </c>
      <c r="BK147" s="143">
        <f>ROUND(I147*H147,2)</f>
        <v>0</v>
      </c>
      <c r="BL147" s="17" t="s">
        <v>139</v>
      </c>
      <c r="BM147" s="142" t="s">
        <v>348</v>
      </c>
    </row>
    <row r="148" spans="2:65" s="1" customFormat="1" ht="19.5">
      <c r="B148" s="32"/>
      <c r="D148" s="144" t="s">
        <v>141</v>
      </c>
      <c r="F148" s="145" t="s">
        <v>194</v>
      </c>
      <c r="I148" s="146"/>
      <c r="L148" s="32"/>
      <c r="M148" s="147"/>
      <c r="T148" s="53"/>
      <c r="AT148" s="17" t="s">
        <v>141</v>
      </c>
      <c r="AU148" s="17" t="s">
        <v>85</v>
      </c>
    </row>
    <row r="149" spans="2:65" s="12" customFormat="1" ht="11.25">
      <c r="B149" s="148"/>
      <c r="D149" s="144" t="s">
        <v>143</v>
      </c>
      <c r="E149" s="149" t="s">
        <v>19</v>
      </c>
      <c r="F149" s="150" t="s">
        <v>151</v>
      </c>
      <c r="H149" s="149" t="s">
        <v>19</v>
      </c>
      <c r="I149" s="151"/>
      <c r="L149" s="148"/>
      <c r="M149" s="152"/>
      <c r="T149" s="153"/>
      <c r="AT149" s="149" t="s">
        <v>143</v>
      </c>
      <c r="AU149" s="149" t="s">
        <v>85</v>
      </c>
      <c r="AV149" s="12" t="s">
        <v>83</v>
      </c>
      <c r="AW149" s="12" t="s">
        <v>37</v>
      </c>
      <c r="AX149" s="12" t="s">
        <v>76</v>
      </c>
      <c r="AY149" s="149" t="s">
        <v>130</v>
      </c>
    </row>
    <row r="150" spans="2:65" s="13" customFormat="1" ht="11.25">
      <c r="B150" s="154"/>
      <c r="D150" s="144" t="s">
        <v>143</v>
      </c>
      <c r="E150" s="155" t="s">
        <v>19</v>
      </c>
      <c r="F150" s="156" t="s">
        <v>195</v>
      </c>
      <c r="H150" s="157">
        <v>1</v>
      </c>
      <c r="I150" s="158"/>
      <c r="L150" s="154"/>
      <c r="M150" s="159"/>
      <c r="T150" s="160"/>
      <c r="AT150" s="155" t="s">
        <v>143</v>
      </c>
      <c r="AU150" s="155" t="s">
        <v>85</v>
      </c>
      <c r="AV150" s="13" t="s">
        <v>85</v>
      </c>
      <c r="AW150" s="13" t="s">
        <v>37</v>
      </c>
      <c r="AX150" s="13" t="s">
        <v>76</v>
      </c>
      <c r="AY150" s="155" t="s">
        <v>130</v>
      </c>
    </row>
    <row r="151" spans="2:65" s="14" customFormat="1" ht="11.25">
      <c r="B151" s="161"/>
      <c r="D151" s="144" t="s">
        <v>143</v>
      </c>
      <c r="E151" s="162" t="s">
        <v>19</v>
      </c>
      <c r="F151" s="163" t="s">
        <v>146</v>
      </c>
      <c r="H151" s="164">
        <v>1</v>
      </c>
      <c r="I151" s="165"/>
      <c r="L151" s="161"/>
      <c r="M151" s="166"/>
      <c r="T151" s="167"/>
      <c r="AT151" s="162" t="s">
        <v>143</v>
      </c>
      <c r="AU151" s="162" t="s">
        <v>85</v>
      </c>
      <c r="AV151" s="14" t="s">
        <v>139</v>
      </c>
      <c r="AW151" s="14" t="s">
        <v>37</v>
      </c>
      <c r="AX151" s="14" t="s">
        <v>83</v>
      </c>
      <c r="AY151" s="162" t="s">
        <v>130</v>
      </c>
    </row>
    <row r="152" spans="2:65" s="1" customFormat="1" ht="16.5" customHeight="1">
      <c r="B152" s="32"/>
      <c r="C152" s="131" t="s">
        <v>212</v>
      </c>
      <c r="D152" s="131" t="s">
        <v>134</v>
      </c>
      <c r="E152" s="132" t="s">
        <v>201</v>
      </c>
      <c r="F152" s="133" t="s">
        <v>202</v>
      </c>
      <c r="G152" s="134" t="s">
        <v>179</v>
      </c>
      <c r="H152" s="135">
        <v>295</v>
      </c>
      <c r="I152" s="136"/>
      <c r="J152" s="137">
        <f>ROUND(I152*H152,2)</f>
        <v>0</v>
      </c>
      <c r="K152" s="133" t="s">
        <v>138</v>
      </c>
      <c r="L152" s="32"/>
      <c r="M152" s="138" t="s">
        <v>19</v>
      </c>
      <c r="N152" s="139" t="s">
        <v>47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139</v>
      </c>
      <c r="AT152" s="142" t="s">
        <v>134</v>
      </c>
      <c r="AU152" s="142" t="s">
        <v>85</v>
      </c>
      <c r="AY152" s="17" t="s">
        <v>130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7" t="s">
        <v>83</v>
      </c>
      <c r="BK152" s="143">
        <f>ROUND(I152*H152,2)</f>
        <v>0</v>
      </c>
      <c r="BL152" s="17" t="s">
        <v>139</v>
      </c>
      <c r="BM152" s="142" t="s">
        <v>349</v>
      </c>
    </row>
    <row r="153" spans="2:65" s="1" customFormat="1" ht="19.5">
      <c r="B153" s="32"/>
      <c r="D153" s="144" t="s">
        <v>141</v>
      </c>
      <c r="F153" s="145" t="s">
        <v>194</v>
      </c>
      <c r="I153" s="146"/>
      <c r="L153" s="32"/>
      <c r="M153" s="147"/>
      <c r="T153" s="53"/>
      <c r="AT153" s="17" t="s">
        <v>141</v>
      </c>
      <c r="AU153" s="17" t="s">
        <v>85</v>
      </c>
    </row>
    <row r="154" spans="2:65" s="12" customFormat="1" ht="11.25">
      <c r="B154" s="148"/>
      <c r="D154" s="144" t="s">
        <v>143</v>
      </c>
      <c r="E154" s="149" t="s">
        <v>19</v>
      </c>
      <c r="F154" s="150" t="s">
        <v>151</v>
      </c>
      <c r="H154" s="149" t="s">
        <v>19</v>
      </c>
      <c r="I154" s="151"/>
      <c r="L154" s="148"/>
      <c r="M154" s="152"/>
      <c r="T154" s="153"/>
      <c r="AT154" s="149" t="s">
        <v>143</v>
      </c>
      <c r="AU154" s="149" t="s">
        <v>85</v>
      </c>
      <c r="AV154" s="12" t="s">
        <v>83</v>
      </c>
      <c r="AW154" s="12" t="s">
        <v>37</v>
      </c>
      <c r="AX154" s="12" t="s">
        <v>76</v>
      </c>
      <c r="AY154" s="149" t="s">
        <v>130</v>
      </c>
    </row>
    <row r="155" spans="2:65" s="13" customFormat="1" ht="11.25">
      <c r="B155" s="154"/>
      <c r="D155" s="144" t="s">
        <v>143</v>
      </c>
      <c r="E155" s="155" t="s">
        <v>19</v>
      </c>
      <c r="F155" s="156" t="s">
        <v>182</v>
      </c>
      <c r="H155" s="157">
        <v>295</v>
      </c>
      <c r="I155" s="158"/>
      <c r="L155" s="154"/>
      <c r="M155" s="159"/>
      <c r="T155" s="160"/>
      <c r="AT155" s="155" t="s">
        <v>143</v>
      </c>
      <c r="AU155" s="155" t="s">
        <v>85</v>
      </c>
      <c r="AV155" s="13" t="s">
        <v>85</v>
      </c>
      <c r="AW155" s="13" t="s">
        <v>37</v>
      </c>
      <c r="AX155" s="13" t="s">
        <v>76</v>
      </c>
      <c r="AY155" s="155" t="s">
        <v>130</v>
      </c>
    </row>
    <row r="156" spans="2:65" s="14" customFormat="1" ht="11.25">
      <c r="B156" s="161"/>
      <c r="D156" s="144" t="s">
        <v>143</v>
      </c>
      <c r="E156" s="162" t="s">
        <v>19</v>
      </c>
      <c r="F156" s="163" t="s">
        <v>146</v>
      </c>
      <c r="H156" s="164">
        <v>295</v>
      </c>
      <c r="I156" s="165"/>
      <c r="L156" s="161"/>
      <c r="M156" s="168"/>
      <c r="N156" s="169"/>
      <c r="O156" s="169"/>
      <c r="P156" s="169"/>
      <c r="Q156" s="169"/>
      <c r="R156" s="169"/>
      <c r="S156" s="169"/>
      <c r="T156" s="170"/>
      <c r="AT156" s="162" t="s">
        <v>143</v>
      </c>
      <c r="AU156" s="162" t="s">
        <v>85</v>
      </c>
      <c r="AV156" s="14" t="s">
        <v>139</v>
      </c>
      <c r="AW156" s="14" t="s">
        <v>37</v>
      </c>
      <c r="AX156" s="14" t="s">
        <v>83</v>
      </c>
      <c r="AY156" s="162" t="s">
        <v>130</v>
      </c>
    </row>
    <row r="157" spans="2:65" s="1" customFormat="1" ht="6.95" customHeight="1">
      <c r="B157" s="41"/>
      <c r="C157" s="42"/>
      <c r="D157" s="42"/>
      <c r="E157" s="42"/>
      <c r="F157" s="42"/>
      <c r="G157" s="42"/>
      <c r="H157" s="42"/>
      <c r="I157" s="42"/>
      <c r="J157" s="42"/>
      <c r="K157" s="42"/>
      <c r="L157" s="32"/>
    </row>
  </sheetData>
  <sheetProtection algorithmName="SHA-512" hashValue="VrJyezQQJ3QZ1TLUnMtyDYyZ7RFx8+3c8JB83CxSZj92xVftp18FsiJt2zD2CChwoyUm1VAyiKyN+Q58cmfjVQ==" saltValue="rGWS6iI17YjbS6VtXa+aOdDZSWEpVaJTkUR90spehzF8C2BXQKWTr9kn7NONNoU1V9epbCxndqFqN5zoR6EuNA==" spinCount="100000" sheet="1" objects="1" scenarios="1" formatColumns="0" formatRows="0" autoFilter="0"/>
  <autoFilter ref="C87:K156" xr:uid="{00000000-0009-0000-0000-000002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6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7" t="s">
        <v>96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97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97" t="str">
        <f>'Rekapitulace stavby'!K6</f>
        <v>Dětské dopravní hřiště Šumperk - SO 800 Vegetační úpravy - následná péče</v>
      </c>
      <c r="F7" s="298"/>
      <c r="G7" s="298"/>
      <c r="H7" s="298"/>
      <c r="L7" s="20"/>
    </row>
    <row r="8" spans="2:46" ht="12" customHeight="1">
      <c r="B8" s="20"/>
      <c r="D8" s="27" t="s">
        <v>98</v>
      </c>
      <c r="L8" s="20"/>
    </row>
    <row r="9" spans="2:46" s="1" customFormat="1" ht="16.5" customHeight="1">
      <c r="B9" s="32"/>
      <c r="E9" s="297" t="s">
        <v>99</v>
      </c>
      <c r="F9" s="299"/>
      <c r="G9" s="299"/>
      <c r="H9" s="299"/>
      <c r="L9" s="32"/>
    </row>
    <row r="10" spans="2:46" s="1" customFormat="1" ht="12" customHeight="1">
      <c r="B10" s="32"/>
      <c r="D10" s="27" t="s">
        <v>100</v>
      </c>
      <c r="L10" s="32"/>
    </row>
    <row r="11" spans="2:46" s="1" customFormat="1" ht="16.5" customHeight="1">
      <c r="B11" s="32"/>
      <c r="E11" s="256" t="s">
        <v>350</v>
      </c>
      <c r="F11" s="299"/>
      <c r="G11" s="299"/>
      <c r="H11" s="299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21. 8. 2025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00" t="str">
        <f>'Rekapitulace stavby'!E14</f>
        <v>Vyplň údaj</v>
      </c>
      <c r="F20" s="281"/>
      <c r="G20" s="281"/>
      <c r="H20" s="281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>
      <c r="B23" s="32"/>
      <c r="E23" s="25" t="s">
        <v>35</v>
      </c>
      <c r="I23" s="27" t="s">
        <v>29</v>
      </c>
      <c r="J23" s="25" t="s">
        <v>36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38</v>
      </c>
      <c r="I25" s="27" t="s">
        <v>26</v>
      </c>
      <c r="J25" s="25" t="s">
        <v>19</v>
      </c>
      <c r="L25" s="32"/>
    </row>
    <row r="26" spans="2:12" s="1" customFormat="1" ht="18" customHeight="1">
      <c r="B26" s="32"/>
      <c r="E26" s="25" t="s">
        <v>39</v>
      </c>
      <c r="I26" s="27" t="s">
        <v>29</v>
      </c>
      <c r="J26" s="25" t="s">
        <v>19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40</v>
      </c>
      <c r="L28" s="32"/>
    </row>
    <row r="29" spans="2:12" s="7" customFormat="1" ht="16.5" customHeight="1">
      <c r="B29" s="91"/>
      <c r="E29" s="286" t="s">
        <v>19</v>
      </c>
      <c r="F29" s="286"/>
      <c r="G29" s="286"/>
      <c r="H29" s="286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42</v>
      </c>
      <c r="J32" s="63">
        <f>ROUND(J88,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44</v>
      </c>
      <c r="I34" s="35" t="s">
        <v>43</v>
      </c>
      <c r="J34" s="35" t="s">
        <v>45</v>
      </c>
      <c r="L34" s="32"/>
    </row>
    <row r="35" spans="2:12" s="1" customFormat="1" ht="14.45" customHeight="1">
      <c r="B35" s="32"/>
      <c r="D35" s="52" t="s">
        <v>46</v>
      </c>
      <c r="E35" s="27" t="s">
        <v>47</v>
      </c>
      <c r="F35" s="83">
        <f>ROUND((SUM(BE88:BE161)),  2)</f>
        <v>0</v>
      </c>
      <c r="I35" s="93">
        <v>0.21</v>
      </c>
      <c r="J35" s="83">
        <f>ROUND(((SUM(BE88:BE161))*I35),  2)</f>
        <v>0</v>
      </c>
      <c r="L35" s="32"/>
    </row>
    <row r="36" spans="2:12" s="1" customFormat="1" ht="14.45" customHeight="1">
      <c r="B36" s="32"/>
      <c r="E36" s="27" t="s">
        <v>48</v>
      </c>
      <c r="F36" s="83">
        <f>ROUND((SUM(BF88:BF161)),  2)</f>
        <v>0</v>
      </c>
      <c r="I36" s="93">
        <v>0.12</v>
      </c>
      <c r="J36" s="83">
        <f>ROUND(((SUM(BF88:BF161))*I36),  2)</f>
        <v>0</v>
      </c>
      <c r="L36" s="32"/>
    </row>
    <row r="37" spans="2:12" s="1" customFormat="1" ht="14.45" hidden="1" customHeight="1">
      <c r="B37" s="32"/>
      <c r="E37" s="27" t="s">
        <v>49</v>
      </c>
      <c r="F37" s="83">
        <f>ROUND((SUM(BG88:BG161)),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50</v>
      </c>
      <c r="F38" s="83">
        <f>ROUND((SUM(BH88:BH161)),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51</v>
      </c>
      <c r="F39" s="83">
        <f>ROUND((SUM(BI88:BI161)),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52</v>
      </c>
      <c r="E41" s="54"/>
      <c r="F41" s="54"/>
      <c r="G41" s="96" t="s">
        <v>53</v>
      </c>
      <c r="H41" s="97" t="s">
        <v>54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102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26.25" customHeight="1">
      <c r="B50" s="32"/>
      <c r="E50" s="297" t="str">
        <f>E7</f>
        <v>Dětské dopravní hřiště Šumperk - SO 800 Vegetační úpravy - následná péče</v>
      </c>
      <c r="F50" s="298"/>
      <c r="G50" s="298"/>
      <c r="H50" s="298"/>
      <c r="L50" s="32"/>
    </row>
    <row r="51" spans="2:47" ht="12" customHeight="1">
      <c r="B51" s="20"/>
      <c r="C51" s="27" t="s">
        <v>98</v>
      </c>
      <c r="L51" s="20"/>
    </row>
    <row r="52" spans="2:47" s="1" customFormat="1" ht="16.5" customHeight="1">
      <c r="B52" s="32"/>
      <c r="E52" s="297" t="s">
        <v>99</v>
      </c>
      <c r="F52" s="299"/>
      <c r="G52" s="299"/>
      <c r="H52" s="299"/>
      <c r="L52" s="32"/>
    </row>
    <row r="53" spans="2:47" s="1" customFormat="1" ht="12" customHeight="1">
      <c r="B53" s="32"/>
      <c r="C53" s="27" t="s">
        <v>100</v>
      </c>
      <c r="L53" s="32"/>
    </row>
    <row r="54" spans="2:47" s="1" customFormat="1" ht="16.5" customHeight="1">
      <c r="B54" s="32"/>
      <c r="E54" s="256" t="str">
        <f>E11</f>
        <v>SO 810-3 - Následná péče o výsadbu - 3.rok</v>
      </c>
      <c r="F54" s="299"/>
      <c r="G54" s="299"/>
      <c r="H54" s="299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k.ú. Šumperk</v>
      </c>
      <c r="I56" s="27" t="s">
        <v>23</v>
      </c>
      <c r="J56" s="49" t="str">
        <f>IF(J14="","",J14)</f>
        <v>21. 8. 2025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>Město Šumperk</v>
      </c>
      <c r="I58" s="27" t="s">
        <v>33</v>
      </c>
      <c r="J58" s="30" t="str">
        <f>E23</f>
        <v>Cekr CZ s.r.o.</v>
      </c>
      <c r="L58" s="32"/>
    </row>
    <row r="59" spans="2:47" s="1" customFormat="1" ht="40.15" customHeight="1">
      <c r="B59" s="32"/>
      <c r="C59" s="27" t="s">
        <v>31</v>
      </c>
      <c r="F59" s="25" t="str">
        <f>IF(E20="","",E20)</f>
        <v>Vyplň údaj</v>
      </c>
      <c r="I59" s="27" t="s">
        <v>38</v>
      </c>
      <c r="J59" s="30" t="str">
        <f>E26</f>
        <v>Ateliér Máj, Ing. Svorová, Ing. Zuntychová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103</v>
      </c>
      <c r="D61" s="94"/>
      <c r="E61" s="94"/>
      <c r="F61" s="94"/>
      <c r="G61" s="94"/>
      <c r="H61" s="94"/>
      <c r="I61" s="94"/>
      <c r="J61" s="101" t="s">
        <v>104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74</v>
      </c>
      <c r="J63" s="63">
        <f>J88</f>
        <v>0</v>
      </c>
      <c r="L63" s="32"/>
      <c r="AU63" s="17" t="s">
        <v>105</v>
      </c>
    </row>
    <row r="64" spans="2:47" s="8" customFormat="1" ht="24.95" customHeight="1">
      <c r="B64" s="103"/>
      <c r="D64" s="104" t="s">
        <v>106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2:12" s="9" customFormat="1" ht="19.899999999999999" customHeight="1">
      <c r="B65" s="107"/>
      <c r="D65" s="108" t="s">
        <v>108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2:12" s="9" customFormat="1" ht="19.899999999999999" customHeight="1">
      <c r="B66" s="107"/>
      <c r="D66" s="108" t="s">
        <v>109</v>
      </c>
      <c r="E66" s="109"/>
      <c r="F66" s="109"/>
      <c r="G66" s="109"/>
      <c r="H66" s="109"/>
      <c r="I66" s="109"/>
      <c r="J66" s="110">
        <f>J131</f>
        <v>0</v>
      </c>
      <c r="L66" s="107"/>
    </row>
    <row r="67" spans="2:12" s="1" customFormat="1" ht="21.75" customHeight="1">
      <c r="B67" s="32"/>
      <c r="L67" s="32"/>
    </row>
    <row r="68" spans="2:12" s="1" customFormat="1" ht="6.95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72" spans="2:12" s="1" customFormat="1" ht="6.95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5" customHeight="1">
      <c r="B73" s="32"/>
      <c r="C73" s="21" t="s">
        <v>115</v>
      </c>
      <c r="L73" s="32"/>
    </row>
    <row r="74" spans="2:12" s="1" customFormat="1" ht="6.95" customHeight="1">
      <c r="B74" s="32"/>
      <c r="L74" s="32"/>
    </row>
    <row r="75" spans="2:12" s="1" customFormat="1" ht="12" customHeight="1">
      <c r="B75" s="32"/>
      <c r="C75" s="27" t="s">
        <v>16</v>
      </c>
      <c r="L75" s="32"/>
    </row>
    <row r="76" spans="2:12" s="1" customFormat="1" ht="26.25" customHeight="1">
      <c r="B76" s="32"/>
      <c r="E76" s="297" t="str">
        <f>E7</f>
        <v>Dětské dopravní hřiště Šumperk - SO 800 Vegetační úpravy - následná péče</v>
      </c>
      <c r="F76" s="298"/>
      <c r="G76" s="298"/>
      <c r="H76" s="298"/>
      <c r="L76" s="32"/>
    </row>
    <row r="77" spans="2:12" ht="12" customHeight="1">
      <c r="B77" s="20"/>
      <c r="C77" s="27" t="s">
        <v>98</v>
      </c>
      <c r="L77" s="20"/>
    </row>
    <row r="78" spans="2:12" s="1" customFormat="1" ht="16.5" customHeight="1">
      <c r="B78" s="32"/>
      <c r="E78" s="297" t="s">
        <v>99</v>
      </c>
      <c r="F78" s="299"/>
      <c r="G78" s="299"/>
      <c r="H78" s="299"/>
      <c r="L78" s="32"/>
    </row>
    <row r="79" spans="2:12" s="1" customFormat="1" ht="12" customHeight="1">
      <c r="B79" s="32"/>
      <c r="C79" s="27" t="s">
        <v>100</v>
      </c>
      <c r="L79" s="32"/>
    </row>
    <row r="80" spans="2:12" s="1" customFormat="1" ht="16.5" customHeight="1">
      <c r="B80" s="32"/>
      <c r="E80" s="256" t="str">
        <f>E11</f>
        <v>SO 810-3 - Následná péče o výsadbu - 3.rok</v>
      </c>
      <c r="F80" s="299"/>
      <c r="G80" s="299"/>
      <c r="H80" s="299"/>
      <c r="L80" s="32"/>
    </row>
    <row r="81" spans="2:65" s="1" customFormat="1" ht="6.95" customHeight="1">
      <c r="B81" s="32"/>
      <c r="L81" s="32"/>
    </row>
    <row r="82" spans="2:65" s="1" customFormat="1" ht="12" customHeight="1">
      <c r="B82" s="32"/>
      <c r="C82" s="27" t="s">
        <v>21</v>
      </c>
      <c r="F82" s="25" t="str">
        <f>F14</f>
        <v>k.ú. Šumperk</v>
      </c>
      <c r="I82" s="27" t="s">
        <v>23</v>
      </c>
      <c r="J82" s="49" t="str">
        <f>IF(J14="","",J14)</f>
        <v>21. 8. 2025</v>
      </c>
      <c r="L82" s="32"/>
    </row>
    <row r="83" spans="2:65" s="1" customFormat="1" ht="6.95" customHeight="1">
      <c r="B83" s="32"/>
      <c r="L83" s="32"/>
    </row>
    <row r="84" spans="2:65" s="1" customFormat="1" ht="15.2" customHeight="1">
      <c r="B84" s="32"/>
      <c r="C84" s="27" t="s">
        <v>25</v>
      </c>
      <c r="F84" s="25" t="str">
        <f>E17</f>
        <v>Město Šumperk</v>
      </c>
      <c r="I84" s="27" t="s">
        <v>33</v>
      </c>
      <c r="J84" s="30" t="str">
        <f>E23</f>
        <v>Cekr CZ s.r.o.</v>
      </c>
      <c r="L84" s="32"/>
    </row>
    <row r="85" spans="2:65" s="1" customFormat="1" ht="40.15" customHeight="1">
      <c r="B85" s="32"/>
      <c r="C85" s="27" t="s">
        <v>31</v>
      </c>
      <c r="F85" s="25" t="str">
        <f>IF(E20="","",E20)</f>
        <v>Vyplň údaj</v>
      </c>
      <c r="I85" s="27" t="s">
        <v>38</v>
      </c>
      <c r="J85" s="30" t="str">
        <f>E26</f>
        <v>Ateliér Máj, Ing. Svorová, Ing. Zuntychová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11"/>
      <c r="C87" s="112" t="s">
        <v>116</v>
      </c>
      <c r="D87" s="113" t="s">
        <v>61</v>
      </c>
      <c r="E87" s="113" t="s">
        <v>57</v>
      </c>
      <c r="F87" s="113" t="s">
        <v>58</v>
      </c>
      <c r="G87" s="113" t="s">
        <v>117</v>
      </c>
      <c r="H87" s="113" t="s">
        <v>118</v>
      </c>
      <c r="I87" s="113" t="s">
        <v>119</v>
      </c>
      <c r="J87" s="113" t="s">
        <v>104</v>
      </c>
      <c r="K87" s="114" t="s">
        <v>120</v>
      </c>
      <c r="L87" s="111"/>
      <c r="M87" s="56" t="s">
        <v>19</v>
      </c>
      <c r="N87" s="57" t="s">
        <v>46</v>
      </c>
      <c r="O87" s="57" t="s">
        <v>121</v>
      </c>
      <c r="P87" s="57" t="s">
        <v>122</v>
      </c>
      <c r="Q87" s="57" t="s">
        <v>123</v>
      </c>
      <c r="R87" s="57" t="s">
        <v>124</v>
      </c>
      <c r="S87" s="57" t="s">
        <v>125</v>
      </c>
      <c r="T87" s="58" t="s">
        <v>126</v>
      </c>
    </row>
    <row r="88" spans="2:65" s="1" customFormat="1" ht="22.9" customHeight="1">
      <c r="B88" s="32"/>
      <c r="C88" s="61" t="s">
        <v>127</v>
      </c>
      <c r="J88" s="115">
        <f>BK88</f>
        <v>0</v>
      </c>
      <c r="L88" s="32"/>
      <c r="M88" s="59"/>
      <c r="N88" s="50"/>
      <c r="O88" s="50"/>
      <c r="P88" s="116">
        <f>P89</f>
        <v>0</v>
      </c>
      <c r="Q88" s="50"/>
      <c r="R88" s="116">
        <f>R89</f>
        <v>0</v>
      </c>
      <c r="S88" s="50"/>
      <c r="T88" s="117">
        <f>T89</f>
        <v>0</v>
      </c>
      <c r="AT88" s="17" t="s">
        <v>75</v>
      </c>
      <c r="AU88" s="17" t="s">
        <v>105</v>
      </c>
      <c r="BK88" s="118">
        <f>BK89</f>
        <v>0</v>
      </c>
    </row>
    <row r="89" spans="2:65" s="11" customFormat="1" ht="25.9" customHeight="1">
      <c r="B89" s="119"/>
      <c r="D89" s="120" t="s">
        <v>75</v>
      </c>
      <c r="E89" s="121" t="s">
        <v>128</v>
      </c>
      <c r="F89" s="121" t="s">
        <v>129</v>
      </c>
      <c r="I89" s="122"/>
      <c r="J89" s="123">
        <f>BK89</f>
        <v>0</v>
      </c>
      <c r="L89" s="119"/>
      <c r="M89" s="124"/>
      <c r="P89" s="125">
        <f>P90+P131</f>
        <v>0</v>
      </c>
      <c r="R89" s="125">
        <f>R90+R131</f>
        <v>0</v>
      </c>
      <c r="T89" s="126">
        <f>T90+T131</f>
        <v>0</v>
      </c>
      <c r="AR89" s="120" t="s">
        <v>83</v>
      </c>
      <c r="AT89" s="127" t="s">
        <v>75</v>
      </c>
      <c r="AU89" s="127" t="s">
        <v>76</v>
      </c>
      <c r="AY89" s="120" t="s">
        <v>130</v>
      </c>
      <c r="BK89" s="128">
        <f>BK90+BK131</f>
        <v>0</v>
      </c>
    </row>
    <row r="90" spans="2:65" s="11" customFormat="1" ht="22.9" customHeight="1">
      <c r="B90" s="119"/>
      <c r="D90" s="120" t="s">
        <v>75</v>
      </c>
      <c r="E90" s="129" t="s">
        <v>132</v>
      </c>
      <c r="F90" s="129" t="s">
        <v>133</v>
      </c>
      <c r="I90" s="122"/>
      <c r="J90" s="130">
        <f>BK90</f>
        <v>0</v>
      </c>
      <c r="L90" s="119"/>
      <c r="M90" s="124"/>
      <c r="P90" s="125">
        <f>SUM(P91:P130)</f>
        <v>0</v>
      </c>
      <c r="R90" s="125">
        <f>SUM(R91:R130)</f>
        <v>0</v>
      </c>
      <c r="T90" s="126">
        <f>SUM(T91:T130)</f>
        <v>0</v>
      </c>
      <c r="AR90" s="120" t="s">
        <v>83</v>
      </c>
      <c r="AT90" s="127" t="s">
        <v>75</v>
      </c>
      <c r="AU90" s="127" t="s">
        <v>83</v>
      </c>
      <c r="AY90" s="120" t="s">
        <v>130</v>
      </c>
      <c r="BK90" s="128">
        <f>SUM(BK91:BK130)</f>
        <v>0</v>
      </c>
    </row>
    <row r="91" spans="2:65" s="1" customFormat="1" ht="16.5" customHeight="1">
      <c r="B91" s="32"/>
      <c r="C91" s="131" t="s">
        <v>83</v>
      </c>
      <c r="D91" s="131" t="s">
        <v>134</v>
      </c>
      <c r="E91" s="132" t="s">
        <v>135</v>
      </c>
      <c r="F91" s="133" t="s">
        <v>136</v>
      </c>
      <c r="G91" s="134" t="s">
        <v>137</v>
      </c>
      <c r="H91" s="135">
        <v>159</v>
      </c>
      <c r="I91" s="136"/>
      <c r="J91" s="137">
        <f>ROUND(I91*H91,2)</f>
        <v>0</v>
      </c>
      <c r="K91" s="133" t="s">
        <v>138</v>
      </c>
      <c r="L91" s="32"/>
      <c r="M91" s="138" t="s">
        <v>19</v>
      </c>
      <c r="N91" s="139" t="s">
        <v>47</v>
      </c>
      <c r="P91" s="140">
        <f>O91*H91</f>
        <v>0</v>
      </c>
      <c r="Q91" s="140">
        <v>0</v>
      </c>
      <c r="R91" s="140">
        <f>Q91*H91</f>
        <v>0</v>
      </c>
      <c r="S91" s="140">
        <v>0</v>
      </c>
      <c r="T91" s="141">
        <f>S91*H91</f>
        <v>0</v>
      </c>
      <c r="AR91" s="142" t="s">
        <v>139</v>
      </c>
      <c r="AT91" s="142" t="s">
        <v>134</v>
      </c>
      <c r="AU91" s="142" t="s">
        <v>85</v>
      </c>
      <c r="AY91" s="17" t="s">
        <v>130</v>
      </c>
      <c r="BE91" s="143">
        <f>IF(N91="základní",J91,0)</f>
        <v>0</v>
      </c>
      <c r="BF91" s="143">
        <f>IF(N91="snížená",J91,0)</f>
        <v>0</v>
      </c>
      <c r="BG91" s="143">
        <f>IF(N91="zákl. přenesená",J91,0)</f>
        <v>0</v>
      </c>
      <c r="BH91" s="143">
        <f>IF(N91="sníž. přenesená",J91,0)</f>
        <v>0</v>
      </c>
      <c r="BI91" s="143">
        <f>IF(N91="nulová",J91,0)</f>
        <v>0</v>
      </c>
      <c r="BJ91" s="17" t="s">
        <v>83</v>
      </c>
      <c r="BK91" s="143">
        <f>ROUND(I91*H91,2)</f>
        <v>0</v>
      </c>
      <c r="BL91" s="17" t="s">
        <v>139</v>
      </c>
      <c r="BM91" s="142" t="s">
        <v>351</v>
      </c>
    </row>
    <row r="92" spans="2:65" s="1" customFormat="1" ht="39">
      <c r="B92" s="32"/>
      <c r="D92" s="144" t="s">
        <v>141</v>
      </c>
      <c r="F92" s="145" t="s">
        <v>142</v>
      </c>
      <c r="I92" s="146"/>
      <c r="L92" s="32"/>
      <c r="M92" s="147"/>
      <c r="T92" s="53"/>
      <c r="AT92" s="17" t="s">
        <v>141</v>
      </c>
      <c r="AU92" s="17" t="s">
        <v>85</v>
      </c>
    </row>
    <row r="93" spans="2:65" s="12" customFormat="1" ht="11.25">
      <c r="B93" s="148"/>
      <c r="D93" s="144" t="s">
        <v>143</v>
      </c>
      <c r="E93" s="149" t="s">
        <v>19</v>
      </c>
      <c r="F93" s="150" t="s">
        <v>144</v>
      </c>
      <c r="H93" s="149" t="s">
        <v>19</v>
      </c>
      <c r="I93" s="151"/>
      <c r="L93" s="148"/>
      <c r="M93" s="152"/>
      <c r="T93" s="153"/>
      <c r="AT93" s="149" t="s">
        <v>143</v>
      </c>
      <c r="AU93" s="149" t="s">
        <v>85</v>
      </c>
      <c r="AV93" s="12" t="s">
        <v>83</v>
      </c>
      <c r="AW93" s="12" t="s">
        <v>37</v>
      </c>
      <c r="AX93" s="12" t="s">
        <v>76</v>
      </c>
      <c r="AY93" s="149" t="s">
        <v>130</v>
      </c>
    </row>
    <row r="94" spans="2:65" s="13" customFormat="1" ht="11.25">
      <c r="B94" s="154"/>
      <c r="D94" s="144" t="s">
        <v>143</v>
      </c>
      <c r="E94" s="155" t="s">
        <v>19</v>
      </c>
      <c r="F94" s="156" t="s">
        <v>145</v>
      </c>
      <c r="H94" s="157">
        <v>159</v>
      </c>
      <c r="I94" s="158"/>
      <c r="L94" s="154"/>
      <c r="M94" s="159"/>
      <c r="T94" s="160"/>
      <c r="AT94" s="155" t="s">
        <v>143</v>
      </c>
      <c r="AU94" s="155" t="s">
        <v>85</v>
      </c>
      <c r="AV94" s="13" t="s">
        <v>85</v>
      </c>
      <c r="AW94" s="13" t="s">
        <v>37</v>
      </c>
      <c r="AX94" s="13" t="s">
        <v>76</v>
      </c>
      <c r="AY94" s="155" t="s">
        <v>130</v>
      </c>
    </row>
    <row r="95" spans="2:65" s="14" customFormat="1" ht="11.25">
      <c r="B95" s="161"/>
      <c r="D95" s="144" t="s">
        <v>143</v>
      </c>
      <c r="E95" s="162" t="s">
        <v>19</v>
      </c>
      <c r="F95" s="163" t="s">
        <v>146</v>
      </c>
      <c r="H95" s="164">
        <v>159</v>
      </c>
      <c r="I95" s="165"/>
      <c r="L95" s="161"/>
      <c r="M95" s="166"/>
      <c r="T95" s="167"/>
      <c r="AT95" s="162" t="s">
        <v>143</v>
      </c>
      <c r="AU95" s="162" t="s">
        <v>85</v>
      </c>
      <c r="AV95" s="14" t="s">
        <v>139</v>
      </c>
      <c r="AW95" s="14" t="s">
        <v>37</v>
      </c>
      <c r="AX95" s="14" t="s">
        <v>83</v>
      </c>
      <c r="AY95" s="162" t="s">
        <v>130</v>
      </c>
    </row>
    <row r="96" spans="2:65" s="1" customFormat="1" ht="16.5" customHeight="1">
      <c r="B96" s="32"/>
      <c r="C96" s="131" t="s">
        <v>85</v>
      </c>
      <c r="D96" s="131" t="s">
        <v>134</v>
      </c>
      <c r="E96" s="132" t="s">
        <v>147</v>
      </c>
      <c r="F96" s="133" t="s">
        <v>148</v>
      </c>
      <c r="G96" s="134" t="s">
        <v>137</v>
      </c>
      <c r="H96" s="135">
        <v>53</v>
      </c>
      <c r="I96" s="136"/>
      <c r="J96" s="137">
        <f>ROUND(I96*H96,2)</f>
        <v>0</v>
      </c>
      <c r="K96" s="133" t="s">
        <v>138</v>
      </c>
      <c r="L96" s="32"/>
      <c r="M96" s="138" t="s">
        <v>19</v>
      </c>
      <c r="N96" s="139" t="s">
        <v>47</v>
      </c>
      <c r="P96" s="140">
        <f>O96*H96</f>
        <v>0</v>
      </c>
      <c r="Q96" s="140">
        <v>0</v>
      </c>
      <c r="R96" s="140">
        <f>Q96*H96</f>
        <v>0</v>
      </c>
      <c r="S96" s="140">
        <v>0</v>
      </c>
      <c r="T96" s="141">
        <f>S96*H96</f>
        <v>0</v>
      </c>
      <c r="AR96" s="142" t="s">
        <v>139</v>
      </c>
      <c r="AT96" s="142" t="s">
        <v>134</v>
      </c>
      <c r="AU96" s="142" t="s">
        <v>85</v>
      </c>
      <c r="AY96" s="17" t="s">
        <v>130</v>
      </c>
      <c r="BE96" s="143">
        <f>IF(N96="základní",J96,0)</f>
        <v>0</v>
      </c>
      <c r="BF96" s="143">
        <f>IF(N96="snížená",J96,0)</f>
        <v>0</v>
      </c>
      <c r="BG96" s="143">
        <f>IF(N96="zákl. přenesená",J96,0)</f>
        <v>0</v>
      </c>
      <c r="BH96" s="143">
        <f>IF(N96="sníž. přenesená",J96,0)</f>
        <v>0</v>
      </c>
      <c r="BI96" s="143">
        <f>IF(N96="nulová",J96,0)</f>
        <v>0</v>
      </c>
      <c r="BJ96" s="17" t="s">
        <v>83</v>
      </c>
      <c r="BK96" s="143">
        <f>ROUND(I96*H96,2)</f>
        <v>0</v>
      </c>
      <c r="BL96" s="17" t="s">
        <v>139</v>
      </c>
      <c r="BM96" s="142" t="s">
        <v>352</v>
      </c>
    </row>
    <row r="97" spans="2:65" s="1" customFormat="1" ht="29.25">
      <c r="B97" s="32"/>
      <c r="D97" s="144" t="s">
        <v>141</v>
      </c>
      <c r="F97" s="145" t="s">
        <v>150</v>
      </c>
      <c r="I97" s="146"/>
      <c r="L97" s="32"/>
      <c r="M97" s="147"/>
      <c r="T97" s="53"/>
      <c r="AT97" s="17" t="s">
        <v>141</v>
      </c>
      <c r="AU97" s="17" t="s">
        <v>85</v>
      </c>
    </row>
    <row r="98" spans="2:65" s="12" customFormat="1" ht="11.25">
      <c r="B98" s="148"/>
      <c r="D98" s="144" t="s">
        <v>143</v>
      </c>
      <c r="E98" s="149" t="s">
        <v>19</v>
      </c>
      <c r="F98" s="150" t="s">
        <v>151</v>
      </c>
      <c r="H98" s="149" t="s">
        <v>19</v>
      </c>
      <c r="I98" s="151"/>
      <c r="L98" s="148"/>
      <c r="M98" s="152"/>
      <c r="T98" s="153"/>
      <c r="AT98" s="149" t="s">
        <v>143</v>
      </c>
      <c r="AU98" s="149" t="s">
        <v>85</v>
      </c>
      <c r="AV98" s="12" t="s">
        <v>83</v>
      </c>
      <c r="AW98" s="12" t="s">
        <v>37</v>
      </c>
      <c r="AX98" s="12" t="s">
        <v>76</v>
      </c>
      <c r="AY98" s="149" t="s">
        <v>130</v>
      </c>
    </row>
    <row r="99" spans="2:65" s="13" customFormat="1" ht="11.25">
      <c r="B99" s="154"/>
      <c r="D99" s="144" t="s">
        <v>143</v>
      </c>
      <c r="E99" s="155" t="s">
        <v>19</v>
      </c>
      <c r="F99" s="156" t="s">
        <v>152</v>
      </c>
      <c r="H99" s="157">
        <v>53</v>
      </c>
      <c r="I99" s="158"/>
      <c r="L99" s="154"/>
      <c r="M99" s="159"/>
      <c r="T99" s="160"/>
      <c r="AT99" s="155" t="s">
        <v>143</v>
      </c>
      <c r="AU99" s="155" t="s">
        <v>85</v>
      </c>
      <c r="AV99" s="13" t="s">
        <v>85</v>
      </c>
      <c r="AW99" s="13" t="s">
        <v>37</v>
      </c>
      <c r="AX99" s="13" t="s">
        <v>76</v>
      </c>
      <c r="AY99" s="155" t="s">
        <v>130</v>
      </c>
    </row>
    <row r="100" spans="2:65" s="14" customFormat="1" ht="11.25">
      <c r="B100" s="161"/>
      <c r="D100" s="144" t="s">
        <v>143</v>
      </c>
      <c r="E100" s="162" t="s">
        <v>19</v>
      </c>
      <c r="F100" s="163" t="s">
        <v>146</v>
      </c>
      <c r="H100" s="164">
        <v>53</v>
      </c>
      <c r="I100" s="165"/>
      <c r="L100" s="161"/>
      <c r="M100" s="166"/>
      <c r="T100" s="167"/>
      <c r="AT100" s="162" t="s">
        <v>143</v>
      </c>
      <c r="AU100" s="162" t="s">
        <v>85</v>
      </c>
      <c r="AV100" s="14" t="s">
        <v>139</v>
      </c>
      <c r="AW100" s="14" t="s">
        <v>37</v>
      </c>
      <c r="AX100" s="14" t="s">
        <v>83</v>
      </c>
      <c r="AY100" s="162" t="s">
        <v>130</v>
      </c>
    </row>
    <row r="101" spans="2:65" s="1" customFormat="1" ht="16.5" customHeight="1">
      <c r="B101" s="32"/>
      <c r="C101" s="131" t="s">
        <v>153</v>
      </c>
      <c r="D101" s="131" t="s">
        <v>134</v>
      </c>
      <c r="E101" s="132" t="s">
        <v>154</v>
      </c>
      <c r="F101" s="133" t="s">
        <v>155</v>
      </c>
      <c r="G101" s="134" t="s">
        <v>137</v>
      </c>
      <c r="H101" s="135">
        <v>530</v>
      </c>
      <c r="I101" s="136"/>
      <c r="J101" s="137">
        <f>ROUND(I101*H101,2)</f>
        <v>0</v>
      </c>
      <c r="K101" s="133" t="s">
        <v>138</v>
      </c>
      <c r="L101" s="32"/>
      <c r="M101" s="138" t="s">
        <v>19</v>
      </c>
      <c r="N101" s="139" t="s">
        <v>47</v>
      </c>
      <c r="P101" s="140">
        <f>O101*H101</f>
        <v>0</v>
      </c>
      <c r="Q101" s="140">
        <v>0</v>
      </c>
      <c r="R101" s="140">
        <f>Q101*H101</f>
        <v>0</v>
      </c>
      <c r="S101" s="140">
        <v>0</v>
      </c>
      <c r="T101" s="141">
        <f>S101*H101</f>
        <v>0</v>
      </c>
      <c r="AR101" s="142" t="s">
        <v>139</v>
      </c>
      <c r="AT101" s="142" t="s">
        <v>134</v>
      </c>
      <c r="AU101" s="142" t="s">
        <v>85</v>
      </c>
      <c r="AY101" s="17" t="s">
        <v>130</v>
      </c>
      <c r="BE101" s="143">
        <f>IF(N101="základní",J101,0)</f>
        <v>0</v>
      </c>
      <c r="BF101" s="143">
        <f>IF(N101="snížená",J101,0)</f>
        <v>0</v>
      </c>
      <c r="BG101" s="143">
        <f>IF(N101="zákl. přenesená",J101,0)</f>
        <v>0</v>
      </c>
      <c r="BH101" s="143">
        <f>IF(N101="sníž. přenesená",J101,0)</f>
        <v>0</v>
      </c>
      <c r="BI101" s="143">
        <f>IF(N101="nulová",J101,0)</f>
        <v>0</v>
      </c>
      <c r="BJ101" s="17" t="s">
        <v>83</v>
      </c>
      <c r="BK101" s="143">
        <f>ROUND(I101*H101,2)</f>
        <v>0</v>
      </c>
      <c r="BL101" s="17" t="s">
        <v>139</v>
      </c>
      <c r="BM101" s="142" t="s">
        <v>353</v>
      </c>
    </row>
    <row r="102" spans="2:65" s="1" customFormat="1" ht="29.25">
      <c r="B102" s="32"/>
      <c r="D102" s="144" t="s">
        <v>141</v>
      </c>
      <c r="F102" s="145" t="s">
        <v>157</v>
      </c>
      <c r="I102" s="146"/>
      <c r="L102" s="32"/>
      <c r="M102" s="147"/>
      <c r="T102" s="53"/>
      <c r="AT102" s="17" t="s">
        <v>141</v>
      </c>
      <c r="AU102" s="17" t="s">
        <v>85</v>
      </c>
    </row>
    <row r="103" spans="2:65" s="12" customFormat="1" ht="11.25">
      <c r="B103" s="148"/>
      <c r="D103" s="144" t="s">
        <v>143</v>
      </c>
      <c r="E103" s="149" t="s">
        <v>19</v>
      </c>
      <c r="F103" s="150" t="s">
        <v>330</v>
      </c>
      <c r="H103" s="149" t="s">
        <v>19</v>
      </c>
      <c r="I103" s="151"/>
      <c r="L103" s="148"/>
      <c r="M103" s="152"/>
      <c r="T103" s="153"/>
      <c r="AT103" s="149" t="s">
        <v>143</v>
      </c>
      <c r="AU103" s="149" t="s">
        <v>85</v>
      </c>
      <c r="AV103" s="12" t="s">
        <v>83</v>
      </c>
      <c r="AW103" s="12" t="s">
        <v>37</v>
      </c>
      <c r="AX103" s="12" t="s">
        <v>76</v>
      </c>
      <c r="AY103" s="149" t="s">
        <v>130</v>
      </c>
    </row>
    <row r="104" spans="2:65" s="13" customFormat="1" ht="11.25">
      <c r="B104" s="154"/>
      <c r="D104" s="144" t="s">
        <v>143</v>
      </c>
      <c r="E104" s="155" t="s">
        <v>19</v>
      </c>
      <c r="F104" s="156" t="s">
        <v>331</v>
      </c>
      <c r="H104" s="157">
        <v>530</v>
      </c>
      <c r="I104" s="158"/>
      <c r="L104" s="154"/>
      <c r="M104" s="159"/>
      <c r="T104" s="160"/>
      <c r="AT104" s="155" t="s">
        <v>143</v>
      </c>
      <c r="AU104" s="155" t="s">
        <v>85</v>
      </c>
      <c r="AV104" s="13" t="s">
        <v>85</v>
      </c>
      <c r="AW104" s="13" t="s">
        <v>37</v>
      </c>
      <c r="AX104" s="13" t="s">
        <v>76</v>
      </c>
      <c r="AY104" s="155" t="s">
        <v>130</v>
      </c>
    </row>
    <row r="105" spans="2:65" s="14" customFormat="1" ht="11.25">
      <c r="B105" s="161"/>
      <c r="D105" s="144" t="s">
        <v>143</v>
      </c>
      <c r="E105" s="162" t="s">
        <v>19</v>
      </c>
      <c r="F105" s="163" t="s">
        <v>146</v>
      </c>
      <c r="H105" s="164">
        <v>530</v>
      </c>
      <c r="I105" s="165"/>
      <c r="L105" s="161"/>
      <c r="M105" s="166"/>
      <c r="T105" s="167"/>
      <c r="AT105" s="162" t="s">
        <v>143</v>
      </c>
      <c r="AU105" s="162" t="s">
        <v>85</v>
      </c>
      <c r="AV105" s="14" t="s">
        <v>139</v>
      </c>
      <c r="AW105" s="14" t="s">
        <v>37</v>
      </c>
      <c r="AX105" s="14" t="s">
        <v>83</v>
      </c>
      <c r="AY105" s="162" t="s">
        <v>130</v>
      </c>
    </row>
    <row r="106" spans="2:65" s="1" customFormat="1" ht="16.5" customHeight="1">
      <c r="B106" s="32"/>
      <c r="C106" s="131" t="s">
        <v>139</v>
      </c>
      <c r="D106" s="131" t="s">
        <v>134</v>
      </c>
      <c r="E106" s="132" t="s">
        <v>354</v>
      </c>
      <c r="F106" s="133" t="s">
        <v>355</v>
      </c>
      <c r="G106" s="134" t="s">
        <v>137</v>
      </c>
      <c r="H106" s="135">
        <v>53</v>
      </c>
      <c r="I106" s="136"/>
      <c r="J106" s="137">
        <f>ROUND(I106*H106,2)</f>
        <v>0</v>
      </c>
      <c r="K106" s="133" t="s">
        <v>138</v>
      </c>
      <c r="L106" s="32"/>
      <c r="M106" s="138" t="s">
        <v>19</v>
      </c>
      <c r="N106" s="139" t="s">
        <v>47</v>
      </c>
      <c r="P106" s="140">
        <f>O106*H106</f>
        <v>0</v>
      </c>
      <c r="Q106" s="140">
        <v>0</v>
      </c>
      <c r="R106" s="140">
        <f>Q106*H106</f>
        <v>0</v>
      </c>
      <c r="S106" s="140">
        <v>0</v>
      </c>
      <c r="T106" s="141">
        <f>S106*H106</f>
        <v>0</v>
      </c>
      <c r="AR106" s="142" t="s">
        <v>139</v>
      </c>
      <c r="AT106" s="142" t="s">
        <v>134</v>
      </c>
      <c r="AU106" s="142" t="s">
        <v>85</v>
      </c>
      <c r="AY106" s="17" t="s">
        <v>130</v>
      </c>
      <c r="BE106" s="143">
        <f>IF(N106="základní",J106,0)</f>
        <v>0</v>
      </c>
      <c r="BF106" s="143">
        <f>IF(N106="snížená",J106,0)</f>
        <v>0</v>
      </c>
      <c r="BG106" s="143">
        <f>IF(N106="zákl. přenesená",J106,0)</f>
        <v>0</v>
      </c>
      <c r="BH106" s="143">
        <f>IF(N106="sníž. přenesená",J106,0)</f>
        <v>0</v>
      </c>
      <c r="BI106" s="143">
        <f>IF(N106="nulová",J106,0)</f>
        <v>0</v>
      </c>
      <c r="BJ106" s="17" t="s">
        <v>83</v>
      </c>
      <c r="BK106" s="143">
        <f>ROUND(I106*H106,2)</f>
        <v>0</v>
      </c>
      <c r="BL106" s="17" t="s">
        <v>139</v>
      </c>
      <c r="BM106" s="142" t="s">
        <v>356</v>
      </c>
    </row>
    <row r="107" spans="2:65" s="1" customFormat="1" ht="48.75">
      <c r="B107" s="32"/>
      <c r="D107" s="144" t="s">
        <v>141</v>
      </c>
      <c r="F107" s="145" t="s">
        <v>357</v>
      </c>
      <c r="I107" s="146"/>
      <c r="L107" s="32"/>
      <c r="M107" s="147"/>
      <c r="T107" s="53"/>
      <c r="AT107" s="17" t="s">
        <v>141</v>
      </c>
      <c r="AU107" s="17" t="s">
        <v>85</v>
      </c>
    </row>
    <row r="108" spans="2:65" s="12" customFormat="1" ht="11.25">
      <c r="B108" s="148"/>
      <c r="D108" s="144" t="s">
        <v>143</v>
      </c>
      <c r="E108" s="149" t="s">
        <v>19</v>
      </c>
      <c r="F108" s="150" t="s">
        <v>151</v>
      </c>
      <c r="H108" s="149" t="s">
        <v>19</v>
      </c>
      <c r="I108" s="151"/>
      <c r="L108" s="148"/>
      <c r="M108" s="152"/>
      <c r="T108" s="153"/>
      <c r="AT108" s="149" t="s">
        <v>143</v>
      </c>
      <c r="AU108" s="149" t="s">
        <v>85</v>
      </c>
      <c r="AV108" s="12" t="s">
        <v>83</v>
      </c>
      <c r="AW108" s="12" t="s">
        <v>37</v>
      </c>
      <c r="AX108" s="12" t="s">
        <v>76</v>
      </c>
      <c r="AY108" s="149" t="s">
        <v>130</v>
      </c>
    </row>
    <row r="109" spans="2:65" s="13" customFormat="1" ht="11.25">
      <c r="B109" s="154"/>
      <c r="D109" s="144" t="s">
        <v>143</v>
      </c>
      <c r="E109" s="155" t="s">
        <v>19</v>
      </c>
      <c r="F109" s="156" t="s">
        <v>152</v>
      </c>
      <c r="H109" s="157">
        <v>53</v>
      </c>
      <c r="I109" s="158"/>
      <c r="L109" s="154"/>
      <c r="M109" s="159"/>
      <c r="T109" s="160"/>
      <c r="AT109" s="155" t="s">
        <v>143</v>
      </c>
      <c r="AU109" s="155" t="s">
        <v>85</v>
      </c>
      <c r="AV109" s="13" t="s">
        <v>85</v>
      </c>
      <c r="AW109" s="13" t="s">
        <v>37</v>
      </c>
      <c r="AX109" s="13" t="s">
        <v>76</v>
      </c>
      <c r="AY109" s="155" t="s">
        <v>130</v>
      </c>
    </row>
    <row r="110" spans="2:65" s="14" customFormat="1" ht="11.25">
      <c r="B110" s="161"/>
      <c r="D110" s="144" t="s">
        <v>143</v>
      </c>
      <c r="E110" s="162" t="s">
        <v>19</v>
      </c>
      <c r="F110" s="163" t="s">
        <v>146</v>
      </c>
      <c r="H110" s="164">
        <v>53</v>
      </c>
      <c r="I110" s="165"/>
      <c r="L110" s="161"/>
      <c r="M110" s="166"/>
      <c r="T110" s="167"/>
      <c r="AT110" s="162" t="s">
        <v>143</v>
      </c>
      <c r="AU110" s="162" t="s">
        <v>85</v>
      </c>
      <c r="AV110" s="14" t="s">
        <v>139</v>
      </c>
      <c r="AW110" s="14" t="s">
        <v>37</v>
      </c>
      <c r="AX110" s="14" t="s">
        <v>83</v>
      </c>
      <c r="AY110" s="162" t="s">
        <v>130</v>
      </c>
    </row>
    <row r="111" spans="2:65" s="1" customFormat="1" ht="21.75" customHeight="1">
      <c r="B111" s="32"/>
      <c r="C111" s="131" t="s">
        <v>166</v>
      </c>
      <c r="D111" s="131" t="s">
        <v>134</v>
      </c>
      <c r="E111" s="132" t="s">
        <v>358</v>
      </c>
      <c r="F111" s="133" t="s">
        <v>359</v>
      </c>
      <c r="G111" s="134" t="s">
        <v>137</v>
      </c>
      <c r="H111" s="135">
        <v>53</v>
      </c>
      <c r="I111" s="136"/>
      <c r="J111" s="137">
        <f>ROUND(I111*H111,2)</f>
        <v>0</v>
      </c>
      <c r="K111" s="133" t="s">
        <v>138</v>
      </c>
      <c r="L111" s="32"/>
      <c r="M111" s="138" t="s">
        <v>19</v>
      </c>
      <c r="N111" s="139" t="s">
        <v>47</v>
      </c>
      <c r="P111" s="140">
        <f>O111*H111</f>
        <v>0</v>
      </c>
      <c r="Q111" s="140">
        <v>0</v>
      </c>
      <c r="R111" s="140">
        <f>Q111*H111</f>
        <v>0</v>
      </c>
      <c r="S111" s="140">
        <v>0</v>
      </c>
      <c r="T111" s="141">
        <f>S111*H111</f>
        <v>0</v>
      </c>
      <c r="AR111" s="142" t="s">
        <v>139</v>
      </c>
      <c r="AT111" s="142" t="s">
        <v>134</v>
      </c>
      <c r="AU111" s="142" t="s">
        <v>85</v>
      </c>
      <c r="AY111" s="17" t="s">
        <v>130</v>
      </c>
      <c r="BE111" s="143">
        <f>IF(N111="základní",J111,0)</f>
        <v>0</v>
      </c>
      <c r="BF111" s="143">
        <f>IF(N111="snížená",J111,0)</f>
        <v>0</v>
      </c>
      <c r="BG111" s="143">
        <f>IF(N111="zákl. přenesená",J111,0)</f>
        <v>0</v>
      </c>
      <c r="BH111" s="143">
        <f>IF(N111="sníž. přenesená",J111,0)</f>
        <v>0</v>
      </c>
      <c r="BI111" s="143">
        <f>IF(N111="nulová",J111,0)</f>
        <v>0</v>
      </c>
      <c r="BJ111" s="17" t="s">
        <v>83</v>
      </c>
      <c r="BK111" s="143">
        <f>ROUND(I111*H111,2)</f>
        <v>0</v>
      </c>
      <c r="BL111" s="17" t="s">
        <v>139</v>
      </c>
      <c r="BM111" s="142" t="s">
        <v>360</v>
      </c>
    </row>
    <row r="112" spans="2:65" s="1" customFormat="1" ht="29.25">
      <c r="B112" s="32"/>
      <c r="D112" s="144" t="s">
        <v>141</v>
      </c>
      <c r="F112" s="145" t="s">
        <v>361</v>
      </c>
      <c r="I112" s="146"/>
      <c r="L112" s="32"/>
      <c r="M112" s="147"/>
      <c r="T112" s="53"/>
      <c r="AT112" s="17" t="s">
        <v>141</v>
      </c>
      <c r="AU112" s="17" t="s">
        <v>85</v>
      </c>
    </row>
    <row r="113" spans="2:65" s="12" customFormat="1" ht="11.25">
      <c r="B113" s="148"/>
      <c r="D113" s="144" t="s">
        <v>143</v>
      </c>
      <c r="E113" s="149" t="s">
        <v>19</v>
      </c>
      <c r="F113" s="150" t="s">
        <v>151</v>
      </c>
      <c r="H113" s="149" t="s">
        <v>19</v>
      </c>
      <c r="I113" s="151"/>
      <c r="L113" s="148"/>
      <c r="M113" s="152"/>
      <c r="T113" s="153"/>
      <c r="AT113" s="149" t="s">
        <v>143</v>
      </c>
      <c r="AU113" s="149" t="s">
        <v>85</v>
      </c>
      <c r="AV113" s="12" t="s">
        <v>83</v>
      </c>
      <c r="AW113" s="12" t="s">
        <v>37</v>
      </c>
      <c r="AX113" s="12" t="s">
        <v>76</v>
      </c>
      <c r="AY113" s="149" t="s">
        <v>130</v>
      </c>
    </row>
    <row r="114" spans="2:65" s="13" customFormat="1" ht="11.25">
      <c r="B114" s="154"/>
      <c r="D114" s="144" t="s">
        <v>143</v>
      </c>
      <c r="E114" s="155" t="s">
        <v>19</v>
      </c>
      <c r="F114" s="156" t="s">
        <v>152</v>
      </c>
      <c r="H114" s="157">
        <v>53</v>
      </c>
      <c r="I114" s="158"/>
      <c r="L114" s="154"/>
      <c r="M114" s="159"/>
      <c r="T114" s="160"/>
      <c r="AT114" s="155" t="s">
        <v>143</v>
      </c>
      <c r="AU114" s="155" t="s">
        <v>85</v>
      </c>
      <c r="AV114" s="13" t="s">
        <v>85</v>
      </c>
      <c r="AW114" s="13" t="s">
        <v>37</v>
      </c>
      <c r="AX114" s="13" t="s">
        <v>76</v>
      </c>
      <c r="AY114" s="155" t="s">
        <v>130</v>
      </c>
    </row>
    <row r="115" spans="2:65" s="14" customFormat="1" ht="11.25">
      <c r="B115" s="161"/>
      <c r="D115" s="144" t="s">
        <v>143</v>
      </c>
      <c r="E115" s="162" t="s">
        <v>19</v>
      </c>
      <c r="F115" s="163" t="s">
        <v>146</v>
      </c>
      <c r="H115" s="164">
        <v>53</v>
      </c>
      <c r="I115" s="165"/>
      <c r="L115" s="161"/>
      <c r="M115" s="166"/>
      <c r="T115" s="167"/>
      <c r="AT115" s="162" t="s">
        <v>143</v>
      </c>
      <c r="AU115" s="162" t="s">
        <v>85</v>
      </c>
      <c r="AV115" s="14" t="s">
        <v>139</v>
      </c>
      <c r="AW115" s="14" t="s">
        <v>37</v>
      </c>
      <c r="AX115" s="14" t="s">
        <v>83</v>
      </c>
      <c r="AY115" s="162" t="s">
        <v>130</v>
      </c>
    </row>
    <row r="116" spans="2:65" s="1" customFormat="1" ht="16.5" customHeight="1">
      <c r="B116" s="32"/>
      <c r="C116" s="131" t="s">
        <v>171</v>
      </c>
      <c r="D116" s="131" t="s">
        <v>134</v>
      </c>
      <c r="E116" s="132" t="s">
        <v>160</v>
      </c>
      <c r="F116" s="133" t="s">
        <v>161</v>
      </c>
      <c r="G116" s="134" t="s">
        <v>137</v>
      </c>
      <c r="H116" s="135">
        <v>5.3</v>
      </c>
      <c r="I116" s="136"/>
      <c r="J116" s="137">
        <f>ROUND(I116*H116,2)</f>
        <v>0</v>
      </c>
      <c r="K116" s="133" t="s">
        <v>138</v>
      </c>
      <c r="L116" s="32"/>
      <c r="M116" s="138" t="s">
        <v>19</v>
      </c>
      <c r="N116" s="139" t="s">
        <v>47</v>
      </c>
      <c r="P116" s="140">
        <f>O116*H116</f>
        <v>0</v>
      </c>
      <c r="Q116" s="140">
        <v>0</v>
      </c>
      <c r="R116" s="140">
        <f>Q116*H116</f>
        <v>0</v>
      </c>
      <c r="S116" s="140">
        <v>0</v>
      </c>
      <c r="T116" s="141">
        <f>S116*H116</f>
        <v>0</v>
      </c>
      <c r="AR116" s="142" t="s">
        <v>139</v>
      </c>
      <c r="AT116" s="142" t="s">
        <v>134</v>
      </c>
      <c r="AU116" s="142" t="s">
        <v>85</v>
      </c>
      <c r="AY116" s="17" t="s">
        <v>130</v>
      </c>
      <c r="BE116" s="143">
        <f>IF(N116="základní",J116,0)</f>
        <v>0</v>
      </c>
      <c r="BF116" s="143">
        <f>IF(N116="snížená",J116,0)</f>
        <v>0</v>
      </c>
      <c r="BG116" s="143">
        <f>IF(N116="zákl. přenesená",J116,0)</f>
        <v>0</v>
      </c>
      <c r="BH116" s="143">
        <f>IF(N116="sníž. přenesená",J116,0)</f>
        <v>0</v>
      </c>
      <c r="BI116" s="143">
        <f>IF(N116="nulová",J116,0)</f>
        <v>0</v>
      </c>
      <c r="BJ116" s="17" t="s">
        <v>83</v>
      </c>
      <c r="BK116" s="143">
        <f>ROUND(I116*H116,2)</f>
        <v>0</v>
      </c>
      <c r="BL116" s="17" t="s">
        <v>139</v>
      </c>
      <c r="BM116" s="142" t="s">
        <v>362</v>
      </c>
    </row>
    <row r="117" spans="2:65" s="1" customFormat="1" ht="39">
      <c r="B117" s="32"/>
      <c r="D117" s="144" t="s">
        <v>141</v>
      </c>
      <c r="F117" s="145" t="s">
        <v>163</v>
      </c>
      <c r="I117" s="146"/>
      <c r="L117" s="32"/>
      <c r="M117" s="147"/>
      <c r="T117" s="53"/>
      <c r="AT117" s="17" t="s">
        <v>141</v>
      </c>
      <c r="AU117" s="17" t="s">
        <v>85</v>
      </c>
    </row>
    <row r="118" spans="2:65" s="12" customFormat="1" ht="11.25">
      <c r="B118" s="148"/>
      <c r="D118" s="144" t="s">
        <v>143</v>
      </c>
      <c r="E118" s="149" t="s">
        <v>19</v>
      </c>
      <c r="F118" s="150" t="s">
        <v>164</v>
      </c>
      <c r="H118" s="149" t="s">
        <v>19</v>
      </c>
      <c r="I118" s="151"/>
      <c r="L118" s="148"/>
      <c r="M118" s="152"/>
      <c r="T118" s="153"/>
      <c r="AT118" s="149" t="s">
        <v>143</v>
      </c>
      <c r="AU118" s="149" t="s">
        <v>85</v>
      </c>
      <c r="AV118" s="12" t="s">
        <v>83</v>
      </c>
      <c r="AW118" s="12" t="s">
        <v>37</v>
      </c>
      <c r="AX118" s="12" t="s">
        <v>76</v>
      </c>
      <c r="AY118" s="149" t="s">
        <v>130</v>
      </c>
    </row>
    <row r="119" spans="2:65" s="13" customFormat="1" ht="11.25">
      <c r="B119" s="154"/>
      <c r="D119" s="144" t="s">
        <v>143</v>
      </c>
      <c r="E119" s="155" t="s">
        <v>19</v>
      </c>
      <c r="F119" s="156" t="s">
        <v>165</v>
      </c>
      <c r="H119" s="157">
        <v>5.3</v>
      </c>
      <c r="I119" s="158"/>
      <c r="L119" s="154"/>
      <c r="M119" s="159"/>
      <c r="T119" s="160"/>
      <c r="AT119" s="155" t="s">
        <v>143</v>
      </c>
      <c r="AU119" s="155" t="s">
        <v>85</v>
      </c>
      <c r="AV119" s="13" t="s">
        <v>85</v>
      </c>
      <c r="AW119" s="13" t="s">
        <v>37</v>
      </c>
      <c r="AX119" s="13" t="s">
        <v>76</v>
      </c>
      <c r="AY119" s="155" t="s">
        <v>130</v>
      </c>
    </row>
    <row r="120" spans="2:65" s="14" customFormat="1" ht="11.25">
      <c r="B120" s="161"/>
      <c r="D120" s="144" t="s">
        <v>143</v>
      </c>
      <c r="E120" s="162" t="s">
        <v>19</v>
      </c>
      <c r="F120" s="163" t="s">
        <v>146</v>
      </c>
      <c r="H120" s="164">
        <v>5.3</v>
      </c>
      <c r="I120" s="165"/>
      <c r="L120" s="161"/>
      <c r="M120" s="166"/>
      <c r="T120" s="167"/>
      <c r="AT120" s="162" t="s">
        <v>143</v>
      </c>
      <c r="AU120" s="162" t="s">
        <v>85</v>
      </c>
      <c r="AV120" s="14" t="s">
        <v>139</v>
      </c>
      <c r="AW120" s="14" t="s">
        <v>37</v>
      </c>
      <c r="AX120" s="14" t="s">
        <v>83</v>
      </c>
      <c r="AY120" s="162" t="s">
        <v>130</v>
      </c>
    </row>
    <row r="121" spans="2:65" s="1" customFormat="1" ht="16.5" customHeight="1">
      <c r="B121" s="32"/>
      <c r="C121" s="131" t="s">
        <v>177</v>
      </c>
      <c r="D121" s="131" t="s">
        <v>134</v>
      </c>
      <c r="E121" s="132" t="s">
        <v>167</v>
      </c>
      <c r="F121" s="133" t="s">
        <v>161</v>
      </c>
      <c r="G121" s="134" t="s">
        <v>137</v>
      </c>
      <c r="H121" s="135">
        <v>53</v>
      </c>
      <c r="I121" s="136"/>
      <c r="J121" s="137">
        <f>ROUND(I121*H121,2)</f>
        <v>0</v>
      </c>
      <c r="K121" s="133" t="s">
        <v>138</v>
      </c>
      <c r="L121" s="32"/>
      <c r="M121" s="138" t="s">
        <v>19</v>
      </c>
      <c r="N121" s="139" t="s">
        <v>47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AR121" s="142" t="s">
        <v>139</v>
      </c>
      <c r="AT121" s="142" t="s">
        <v>134</v>
      </c>
      <c r="AU121" s="142" t="s">
        <v>85</v>
      </c>
      <c r="AY121" s="17" t="s">
        <v>130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7" t="s">
        <v>83</v>
      </c>
      <c r="BK121" s="143">
        <f>ROUND(I121*H121,2)</f>
        <v>0</v>
      </c>
      <c r="BL121" s="17" t="s">
        <v>139</v>
      </c>
      <c r="BM121" s="142" t="s">
        <v>363</v>
      </c>
    </row>
    <row r="122" spans="2:65" s="1" customFormat="1" ht="29.25">
      <c r="B122" s="32"/>
      <c r="D122" s="144" t="s">
        <v>141</v>
      </c>
      <c r="F122" s="145" t="s">
        <v>169</v>
      </c>
      <c r="I122" s="146"/>
      <c r="L122" s="32"/>
      <c r="M122" s="147"/>
      <c r="T122" s="53"/>
      <c r="AT122" s="17" t="s">
        <v>141</v>
      </c>
      <c r="AU122" s="17" t="s">
        <v>85</v>
      </c>
    </row>
    <row r="123" spans="2:65" s="12" customFormat="1" ht="11.25">
      <c r="B123" s="148"/>
      <c r="D123" s="144" t="s">
        <v>143</v>
      </c>
      <c r="E123" s="149" t="s">
        <v>19</v>
      </c>
      <c r="F123" s="150" t="s">
        <v>151</v>
      </c>
      <c r="H123" s="149" t="s">
        <v>19</v>
      </c>
      <c r="I123" s="151"/>
      <c r="L123" s="148"/>
      <c r="M123" s="152"/>
      <c r="T123" s="153"/>
      <c r="AT123" s="149" t="s">
        <v>143</v>
      </c>
      <c r="AU123" s="149" t="s">
        <v>85</v>
      </c>
      <c r="AV123" s="12" t="s">
        <v>83</v>
      </c>
      <c r="AW123" s="12" t="s">
        <v>37</v>
      </c>
      <c r="AX123" s="12" t="s">
        <v>76</v>
      </c>
      <c r="AY123" s="149" t="s">
        <v>130</v>
      </c>
    </row>
    <row r="124" spans="2:65" s="13" customFormat="1" ht="11.25">
      <c r="B124" s="154"/>
      <c r="D124" s="144" t="s">
        <v>143</v>
      </c>
      <c r="E124" s="155" t="s">
        <v>19</v>
      </c>
      <c r="F124" s="156" t="s">
        <v>170</v>
      </c>
      <c r="H124" s="157">
        <v>53</v>
      </c>
      <c r="I124" s="158"/>
      <c r="L124" s="154"/>
      <c r="M124" s="159"/>
      <c r="T124" s="160"/>
      <c r="AT124" s="155" t="s">
        <v>143</v>
      </c>
      <c r="AU124" s="155" t="s">
        <v>85</v>
      </c>
      <c r="AV124" s="13" t="s">
        <v>85</v>
      </c>
      <c r="AW124" s="13" t="s">
        <v>37</v>
      </c>
      <c r="AX124" s="13" t="s">
        <v>76</v>
      </c>
      <c r="AY124" s="155" t="s">
        <v>130</v>
      </c>
    </row>
    <row r="125" spans="2:65" s="14" customFormat="1" ht="11.25">
      <c r="B125" s="161"/>
      <c r="D125" s="144" t="s">
        <v>143</v>
      </c>
      <c r="E125" s="162" t="s">
        <v>19</v>
      </c>
      <c r="F125" s="163" t="s">
        <v>146</v>
      </c>
      <c r="H125" s="164">
        <v>53</v>
      </c>
      <c r="I125" s="165"/>
      <c r="L125" s="161"/>
      <c r="M125" s="166"/>
      <c r="T125" s="167"/>
      <c r="AT125" s="162" t="s">
        <v>143</v>
      </c>
      <c r="AU125" s="162" t="s">
        <v>85</v>
      </c>
      <c r="AV125" s="14" t="s">
        <v>139</v>
      </c>
      <c r="AW125" s="14" t="s">
        <v>37</v>
      </c>
      <c r="AX125" s="14" t="s">
        <v>83</v>
      </c>
      <c r="AY125" s="162" t="s">
        <v>130</v>
      </c>
    </row>
    <row r="126" spans="2:65" s="1" customFormat="1" ht="16.5" customHeight="1">
      <c r="B126" s="32"/>
      <c r="C126" s="131" t="s">
        <v>183</v>
      </c>
      <c r="D126" s="131" t="s">
        <v>134</v>
      </c>
      <c r="E126" s="132" t="s">
        <v>172</v>
      </c>
      <c r="F126" s="133" t="s">
        <v>173</v>
      </c>
      <c r="G126" s="134" t="s">
        <v>137</v>
      </c>
      <c r="H126" s="135">
        <v>53</v>
      </c>
      <c r="I126" s="136"/>
      <c r="J126" s="137">
        <f>ROUND(I126*H126,2)</f>
        <v>0</v>
      </c>
      <c r="K126" s="133" t="s">
        <v>138</v>
      </c>
      <c r="L126" s="32"/>
      <c r="M126" s="138" t="s">
        <v>19</v>
      </c>
      <c r="N126" s="139" t="s">
        <v>47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139</v>
      </c>
      <c r="AT126" s="142" t="s">
        <v>134</v>
      </c>
      <c r="AU126" s="142" t="s">
        <v>85</v>
      </c>
      <c r="AY126" s="17" t="s">
        <v>130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7" t="s">
        <v>83</v>
      </c>
      <c r="BK126" s="143">
        <f>ROUND(I126*H126,2)</f>
        <v>0</v>
      </c>
      <c r="BL126" s="17" t="s">
        <v>139</v>
      </c>
      <c r="BM126" s="142" t="s">
        <v>364</v>
      </c>
    </row>
    <row r="127" spans="2:65" s="1" customFormat="1" ht="29.25">
      <c r="B127" s="32"/>
      <c r="D127" s="144" t="s">
        <v>141</v>
      </c>
      <c r="F127" s="145" t="s">
        <v>169</v>
      </c>
      <c r="I127" s="146"/>
      <c r="L127" s="32"/>
      <c r="M127" s="147"/>
      <c r="T127" s="53"/>
      <c r="AT127" s="17" t="s">
        <v>141</v>
      </c>
      <c r="AU127" s="17" t="s">
        <v>85</v>
      </c>
    </row>
    <row r="128" spans="2:65" s="12" customFormat="1" ht="11.25">
      <c r="B128" s="148"/>
      <c r="D128" s="144" t="s">
        <v>143</v>
      </c>
      <c r="E128" s="149" t="s">
        <v>19</v>
      </c>
      <c r="F128" s="150" t="s">
        <v>151</v>
      </c>
      <c r="H128" s="149" t="s">
        <v>19</v>
      </c>
      <c r="I128" s="151"/>
      <c r="L128" s="148"/>
      <c r="M128" s="152"/>
      <c r="T128" s="153"/>
      <c r="AT128" s="149" t="s">
        <v>143</v>
      </c>
      <c r="AU128" s="149" t="s">
        <v>85</v>
      </c>
      <c r="AV128" s="12" t="s">
        <v>83</v>
      </c>
      <c r="AW128" s="12" t="s">
        <v>37</v>
      </c>
      <c r="AX128" s="12" t="s">
        <v>76</v>
      </c>
      <c r="AY128" s="149" t="s">
        <v>130</v>
      </c>
    </row>
    <row r="129" spans="2:65" s="13" customFormat="1" ht="11.25">
      <c r="B129" s="154"/>
      <c r="D129" s="144" t="s">
        <v>143</v>
      </c>
      <c r="E129" s="155" t="s">
        <v>19</v>
      </c>
      <c r="F129" s="156" t="s">
        <v>170</v>
      </c>
      <c r="H129" s="157">
        <v>53</v>
      </c>
      <c r="I129" s="158"/>
      <c r="L129" s="154"/>
      <c r="M129" s="159"/>
      <c r="T129" s="160"/>
      <c r="AT129" s="155" t="s">
        <v>143</v>
      </c>
      <c r="AU129" s="155" t="s">
        <v>85</v>
      </c>
      <c r="AV129" s="13" t="s">
        <v>85</v>
      </c>
      <c r="AW129" s="13" t="s">
        <v>37</v>
      </c>
      <c r="AX129" s="13" t="s">
        <v>76</v>
      </c>
      <c r="AY129" s="155" t="s">
        <v>130</v>
      </c>
    </row>
    <row r="130" spans="2:65" s="14" customFormat="1" ht="11.25">
      <c r="B130" s="161"/>
      <c r="D130" s="144" t="s">
        <v>143</v>
      </c>
      <c r="E130" s="162" t="s">
        <v>19</v>
      </c>
      <c r="F130" s="163" t="s">
        <v>146</v>
      </c>
      <c r="H130" s="164">
        <v>53</v>
      </c>
      <c r="I130" s="165"/>
      <c r="L130" s="161"/>
      <c r="M130" s="166"/>
      <c r="T130" s="167"/>
      <c r="AT130" s="162" t="s">
        <v>143</v>
      </c>
      <c r="AU130" s="162" t="s">
        <v>85</v>
      </c>
      <c r="AV130" s="14" t="s">
        <v>139</v>
      </c>
      <c r="AW130" s="14" t="s">
        <v>37</v>
      </c>
      <c r="AX130" s="14" t="s">
        <v>83</v>
      </c>
      <c r="AY130" s="162" t="s">
        <v>130</v>
      </c>
    </row>
    <row r="131" spans="2:65" s="11" customFormat="1" ht="22.9" customHeight="1">
      <c r="B131" s="119"/>
      <c r="D131" s="120" t="s">
        <v>75</v>
      </c>
      <c r="E131" s="129" t="s">
        <v>175</v>
      </c>
      <c r="F131" s="129" t="s">
        <v>176</v>
      </c>
      <c r="I131" s="122"/>
      <c r="J131" s="130">
        <f>BK131</f>
        <v>0</v>
      </c>
      <c r="L131" s="119"/>
      <c r="M131" s="124"/>
      <c r="P131" s="125">
        <f>SUM(P132:P161)</f>
        <v>0</v>
      </c>
      <c r="R131" s="125">
        <f>SUM(R132:R161)</f>
        <v>0</v>
      </c>
      <c r="T131" s="126">
        <f>SUM(T132:T161)</f>
        <v>0</v>
      </c>
      <c r="AR131" s="120" t="s">
        <v>83</v>
      </c>
      <c r="AT131" s="127" t="s">
        <v>75</v>
      </c>
      <c r="AU131" s="127" t="s">
        <v>83</v>
      </c>
      <c r="AY131" s="120" t="s">
        <v>130</v>
      </c>
      <c r="BK131" s="128">
        <f>SUM(BK132:BK161)</f>
        <v>0</v>
      </c>
    </row>
    <row r="132" spans="2:65" s="1" customFormat="1" ht="16.5" customHeight="1">
      <c r="B132" s="32"/>
      <c r="C132" s="131" t="s">
        <v>189</v>
      </c>
      <c r="D132" s="131" t="s">
        <v>134</v>
      </c>
      <c r="E132" s="132" t="s">
        <v>178</v>
      </c>
      <c r="F132" s="133" t="s">
        <v>148</v>
      </c>
      <c r="G132" s="134" t="s">
        <v>179</v>
      </c>
      <c r="H132" s="135">
        <v>295</v>
      </c>
      <c r="I132" s="136"/>
      <c r="J132" s="137">
        <f>ROUND(I132*H132,2)</f>
        <v>0</v>
      </c>
      <c r="K132" s="133" t="s">
        <v>138</v>
      </c>
      <c r="L132" s="32"/>
      <c r="M132" s="138" t="s">
        <v>19</v>
      </c>
      <c r="N132" s="139" t="s">
        <v>47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139</v>
      </c>
      <c r="AT132" s="142" t="s">
        <v>134</v>
      </c>
      <c r="AU132" s="142" t="s">
        <v>85</v>
      </c>
      <c r="AY132" s="17" t="s">
        <v>130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7" t="s">
        <v>83</v>
      </c>
      <c r="BK132" s="143">
        <f>ROUND(I132*H132,2)</f>
        <v>0</v>
      </c>
      <c r="BL132" s="17" t="s">
        <v>139</v>
      </c>
      <c r="BM132" s="142" t="s">
        <v>365</v>
      </c>
    </row>
    <row r="133" spans="2:65" s="1" customFormat="1" ht="29.25">
      <c r="B133" s="32"/>
      <c r="D133" s="144" t="s">
        <v>141</v>
      </c>
      <c r="F133" s="145" t="s">
        <v>181</v>
      </c>
      <c r="I133" s="146"/>
      <c r="L133" s="32"/>
      <c r="M133" s="147"/>
      <c r="T133" s="53"/>
      <c r="AT133" s="17" t="s">
        <v>141</v>
      </c>
      <c r="AU133" s="17" t="s">
        <v>85</v>
      </c>
    </row>
    <row r="134" spans="2:65" s="12" customFormat="1" ht="11.25">
      <c r="B134" s="148"/>
      <c r="D134" s="144" t="s">
        <v>143</v>
      </c>
      <c r="E134" s="149" t="s">
        <v>19</v>
      </c>
      <c r="F134" s="150" t="s">
        <v>151</v>
      </c>
      <c r="H134" s="149" t="s">
        <v>19</v>
      </c>
      <c r="I134" s="151"/>
      <c r="L134" s="148"/>
      <c r="M134" s="152"/>
      <c r="T134" s="153"/>
      <c r="AT134" s="149" t="s">
        <v>143</v>
      </c>
      <c r="AU134" s="149" t="s">
        <v>85</v>
      </c>
      <c r="AV134" s="12" t="s">
        <v>83</v>
      </c>
      <c r="AW134" s="12" t="s">
        <v>37</v>
      </c>
      <c r="AX134" s="12" t="s">
        <v>76</v>
      </c>
      <c r="AY134" s="149" t="s">
        <v>130</v>
      </c>
    </row>
    <row r="135" spans="2:65" s="13" customFormat="1" ht="11.25">
      <c r="B135" s="154"/>
      <c r="D135" s="144" t="s">
        <v>143</v>
      </c>
      <c r="E135" s="155" t="s">
        <v>19</v>
      </c>
      <c r="F135" s="156" t="s">
        <v>182</v>
      </c>
      <c r="H135" s="157">
        <v>295</v>
      </c>
      <c r="I135" s="158"/>
      <c r="L135" s="154"/>
      <c r="M135" s="159"/>
      <c r="T135" s="160"/>
      <c r="AT135" s="155" t="s">
        <v>143</v>
      </c>
      <c r="AU135" s="155" t="s">
        <v>85</v>
      </c>
      <c r="AV135" s="13" t="s">
        <v>85</v>
      </c>
      <c r="AW135" s="13" t="s">
        <v>37</v>
      </c>
      <c r="AX135" s="13" t="s">
        <v>76</v>
      </c>
      <c r="AY135" s="155" t="s">
        <v>130</v>
      </c>
    </row>
    <row r="136" spans="2:65" s="14" customFormat="1" ht="11.25">
      <c r="B136" s="161"/>
      <c r="D136" s="144" t="s">
        <v>143</v>
      </c>
      <c r="E136" s="162" t="s">
        <v>19</v>
      </c>
      <c r="F136" s="163" t="s">
        <v>146</v>
      </c>
      <c r="H136" s="164">
        <v>295</v>
      </c>
      <c r="I136" s="165"/>
      <c r="L136" s="161"/>
      <c r="M136" s="166"/>
      <c r="T136" s="167"/>
      <c r="AT136" s="162" t="s">
        <v>143</v>
      </c>
      <c r="AU136" s="162" t="s">
        <v>85</v>
      </c>
      <c r="AV136" s="14" t="s">
        <v>139</v>
      </c>
      <c r="AW136" s="14" t="s">
        <v>37</v>
      </c>
      <c r="AX136" s="14" t="s">
        <v>83</v>
      </c>
      <c r="AY136" s="162" t="s">
        <v>130</v>
      </c>
    </row>
    <row r="137" spans="2:65" s="1" customFormat="1" ht="16.5" customHeight="1">
      <c r="B137" s="32"/>
      <c r="C137" s="131" t="s">
        <v>196</v>
      </c>
      <c r="D137" s="131" t="s">
        <v>134</v>
      </c>
      <c r="E137" s="132" t="s">
        <v>184</v>
      </c>
      <c r="F137" s="133" t="s">
        <v>155</v>
      </c>
      <c r="G137" s="134" t="s">
        <v>179</v>
      </c>
      <c r="H137" s="135">
        <v>2950</v>
      </c>
      <c r="I137" s="136"/>
      <c r="J137" s="137">
        <f>ROUND(I137*H137,2)</f>
        <v>0</v>
      </c>
      <c r="K137" s="133" t="s">
        <v>138</v>
      </c>
      <c r="L137" s="32"/>
      <c r="M137" s="138" t="s">
        <v>19</v>
      </c>
      <c r="N137" s="139" t="s">
        <v>47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139</v>
      </c>
      <c r="AT137" s="142" t="s">
        <v>134</v>
      </c>
      <c r="AU137" s="142" t="s">
        <v>85</v>
      </c>
      <c r="AY137" s="17" t="s">
        <v>130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7" t="s">
        <v>83</v>
      </c>
      <c r="BK137" s="143">
        <f>ROUND(I137*H137,2)</f>
        <v>0</v>
      </c>
      <c r="BL137" s="17" t="s">
        <v>139</v>
      </c>
      <c r="BM137" s="142" t="s">
        <v>366</v>
      </c>
    </row>
    <row r="138" spans="2:65" s="1" customFormat="1" ht="29.25">
      <c r="B138" s="32"/>
      <c r="D138" s="144" t="s">
        <v>141</v>
      </c>
      <c r="F138" s="145" t="s">
        <v>186</v>
      </c>
      <c r="I138" s="146"/>
      <c r="L138" s="32"/>
      <c r="M138" s="147"/>
      <c r="T138" s="53"/>
      <c r="AT138" s="17" t="s">
        <v>141</v>
      </c>
      <c r="AU138" s="17" t="s">
        <v>85</v>
      </c>
    </row>
    <row r="139" spans="2:65" s="12" customFormat="1" ht="11.25">
      <c r="B139" s="148"/>
      <c r="D139" s="144" t="s">
        <v>143</v>
      </c>
      <c r="E139" s="149" t="s">
        <v>19</v>
      </c>
      <c r="F139" s="150" t="s">
        <v>330</v>
      </c>
      <c r="H139" s="149" t="s">
        <v>19</v>
      </c>
      <c r="I139" s="151"/>
      <c r="L139" s="148"/>
      <c r="M139" s="152"/>
      <c r="T139" s="153"/>
      <c r="AT139" s="149" t="s">
        <v>143</v>
      </c>
      <c r="AU139" s="149" t="s">
        <v>85</v>
      </c>
      <c r="AV139" s="12" t="s">
        <v>83</v>
      </c>
      <c r="AW139" s="12" t="s">
        <v>37</v>
      </c>
      <c r="AX139" s="12" t="s">
        <v>76</v>
      </c>
      <c r="AY139" s="149" t="s">
        <v>130</v>
      </c>
    </row>
    <row r="140" spans="2:65" s="13" customFormat="1" ht="11.25">
      <c r="B140" s="154"/>
      <c r="D140" s="144" t="s">
        <v>143</v>
      </c>
      <c r="E140" s="155" t="s">
        <v>19</v>
      </c>
      <c r="F140" s="156" t="s">
        <v>367</v>
      </c>
      <c r="H140" s="157">
        <v>2950</v>
      </c>
      <c r="I140" s="158"/>
      <c r="L140" s="154"/>
      <c r="M140" s="159"/>
      <c r="T140" s="160"/>
      <c r="AT140" s="155" t="s">
        <v>143</v>
      </c>
      <c r="AU140" s="155" t="s">
        <v>85</v>
      </c>
      <c r="AV140" s="13" t="s">
        <v>85</v>
      </c>
      <c r="AW140" s="13" t="s">
        <v>37</v>
      </c>
      <c r="AX140" s="13" t="s">
        <v>76</v>
      </c>
      <c r="AY140" s="155" t="s">
        <v>130</v>
      </c>
    </row>
    <row r="141" spans="2:65" s="14" customFormat="1" ht="11.25">
      <c r="B141" s="161"/>
      <c r="D141" s="144" t="s">
        <v>143</v>
      </c>
      <c r="E141" s="162" t="s">
        <v>19</v>
      </c>
      <c r="F141" s="163" t="s">
        <v>146</v>
      </c>
      <c r="H141" s="164">
        <v>2950</v>
      </c>
      <c r="I141" s="165"/>
      <c r="L141" s="161"/>
      <c r="M141" s="166"/>
      <c r="T141" s="167"/>
      <c r="AT141" s="162" t="s">
        <v>143</v>
      </c>
      <c r="AU141" s="162" t="s">
        <v>85</v>
      </c>
      <c r="AV141" s="14" t="s">
        <v>139</v>
      </c>
      <c r="AW141" s="14" t="s">
        <v>37</v>
      </c>
      <c r="AX141" s="14" t="s">
        <v>83</v>
      </c>
      <c r="AY141" s="162" t="s">
        <v>130</v>
      </c>
    </row>
    <row r="142" spans="2:65" s="1" customFormat="1" ht="24.2" customHeight="1">
      <c r="B142" s="32"/>
      <c r="C142" s="131" t="s">
        <v>200</v>
      </c>
      <c r="D142" s="131" t="s">
        <v>134</v>
      </c>
      <c r="E142" s="132" t="s">
        <v>368</v>
      </c>
      <c r="F142" s="133" t="s">
        <v>369</v>
      </c>
      <c r="G142" s="134" t="s">
        <v>179</v>
      </c>
      <c r="H142" s="135">
        <v>295</v>
      </c>
      <c r="I142" s="136"/>
      <c r="J142" s="137">
        <f>ROUND(I142*H142,2)</f>
        <v>0</v>
      </c>
      <c r="K142" s="133" t="s">
        <v>138</v>
      </c>
      <c r="L142" s="32"/>
      <c r="M142" s="138" t="s">
        <v>19</v>
      </c>
      <c r="N142" s="139" t="s">
        <v>47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139</v>
      </c>
      <c r="AT142" s="142" t="s">
        <v>134</v>
      </c>
      <c r="AU142" s="142" t="s">
        <v>85</v>
      </c>
      <c r="AY142" s="17" t="s">
        <v>130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7" t="s">
        <v>83</v>
      </c>
      <c r="BK142" s="143">
        <f>ROUND(I142*H142,2)</f>
        <v>0</v>
      </c>
      <c r="BL142" s="17" t="s">
        <v>139</v>
      </c>
      <c r="BM142" s="142" t="s">
        <v>370</v>
      </c>
    </row>
    <row r="143" spans="2:65" s="1" customFormat="1" ht="29.25">
      <c r="B143" s="32"/>
      <c r="D143" s="144" t="s">
        <v>141</v>
      </c>
      <c r="F143" s="145" t="s">
        <v>371</v>
      </c>
      <c r="I143" s="146"/>
      <c r="L143" s="32"/>
      <c r="M143" s="147"/>
      <c r="T143" s="53"/>
      <c r="AT143" s="17" t="s">
        <v>141</v>
      </c>
      <c r="AU143" s="17" t="s">
        <v>85</v>
      </c>
    </row>
    <row r="144" spans="2:65" s="12" customFormat="1" ht="11.25">
      <c r="B144" s="148"/>
      <c r="D144" s="144" t="s">
        <v>143</v>
      </c>
      <c r="E144" s="149" t="s">
        <v>19</v>
      </c>
      <c r="F144" s="150" t="s">
        <v>151</v>
      </c>
      <c r="H144" s="149" t="s">
        <v>19</v>
      </c>
      <c r="I144" s="151"/>
      <c r="L144" s="148"/>
      <c r="M144" s="152"/>
      <c r="T144" s="153"/>
      <c r="AT144" s="149" t="s">
        <v>143</v>
      </c>
      <c r="AU144" s="149" t="s">
        <v>85</v>
      </c>
      <c r="AV144" s="12" t="s">
        <v>83</v>
      </c>
      <c r="AW144" s="12" t="s">
        <v>37</v>
      </c>
      <c r="AX144" s="12" t="s">
        <v>76</v>
      </c>
      <c r="AY144" s="149" t="s">
        <v>130</v>
      </c>
    </row>
    <row r="145" spans="2:65" s="13" customFormat="1" ht="11.25">
      <c r="B145" s="154"/>
      <c r="D145" s="144" t="s">
        <v>143</v>
      </c>
      <c r="E145" s="155" t="s">
        <v>19</v>
      </c>
      <c r="F145" s="156" t="s">
        <v>182</v>
      </c>
      <c r="H145" s="157">
        <v>295</v>
      </c>
      <c r="I145" s="158"/>
      <c r="L145" s="154"/>
      <c r="M145" s="159"/>
      <c r="T145" s="160"/>
      <c r="AT145" s="155" t="s">
        <v>143</v>
      </c>
      <c r="AU145" s="155" t="s">
        <v>85</v>
      </c>
      <c r="AV145" s="13" t="s">
        <v>85</v>
      </c>
      <c r="AW145" s="13" t="s">
        <v>37</v>
      </c>
      <c r="AX145" s="13" t="s">
        <v>76</v>
      </c>
      <c r="AY145" s="155" t="s">
        <v>130</v>
      </c>
    </row>
    <row r="146" spans="2:65" s="14" customFormat="1" ht="11.25">
      <c r="B146" s="161"/>
      <c r="D146" s="144" t="s">
        <v>143</v>
      </c>
      <c r="E146" s="162" t="s">
        <v>19</v>
      </c>
      <c r="F146" s="163" t="s">
        <v>146</v>
      </c>
      <c r="H146" s="164">
        <v>295</v>
      </c>
      <c r="I146" s="165"/>
      <c r="L146" s="161"/>
      <c r="M146" s="166"/>
      <c r="T146" s="167"/>
      <c r="AT146" s="162" t="s">
        <v>143</v>
      </c>
      <c r="AU146" s="162" t="s">
        <v>85</v>
      </c>
      <c r="AV146" s="14" t="s">
        <v>139</v>
      </c>
      <c r="AW146" s="14" t="s">
        <v>37</v>
      </c>
      <c r="AX146" s="14" t="s">
        <v>83</v>
      </c>
      <c r="AY146" s="162" t="s">
        <v>130</v>
      </c>
    </row>
    <row r="147" spans="2:65" s="1" customFormat="1" ht="16.5" customHeight="1">
      <c r="B147" s="32"/>
      <c r="C147" s="131" t="s">
        <v>8</v>
      </c>
      <c r="D147" s="131" t="s">
        <v>134</v>
      </c>
      <c r="E147" s="132" t="s">
        <v>190</v>
      </c>
      <c r="F147" s="133" t="s">
        <v>191</v>
      </c>
      <c r="G147" s="134" t="s">
        <v>192</v>
      </c>
      <c r="H147" s="135">
        <v>1</v>
      </c>
      <c r="I147" s="136"/>
      <c r="J147" s="137">
        <f>ROUND(I147*H147,2)</f>
        <v>0</v>
      </c>
      <c r="K147" s="133" t="s">
        <v>138</v>
      </c>
      <c r="L147" s="32"/>
      <c r="M147" s="138" t="s">
        <v>19</v>
      </c>
      <c r="N147" s="139" t="s">
        <v>47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139</v>
      </c>
      <c r="AT147" s="142" t="s">
        <v>134</v>
      </c>
      <c r="AU147" s="142" t="s">
        <v>85</v>
      </c>
      <c r="AY147" s="17" t="s">
        <v>130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7" t="s">
        <v>83</v>
      </c>
      <c r="BK147" s="143">
        <f>ROUND(I147*H147,2)</f>
        <v>0</v>
      </c>
      <c r="BL147" s="17" t="s">
        <v>139</v>
      </c>
      <c r="BM147" s="142" t="s">
        <v>372</v>
      </c>
    </row>
    <row r="148" spans="2:65" s="1" customFormat="1" ht="19.5">
      <c r="B148" s="32"/>
      <c r="D148" s="144" t="s">
        <v>141</v>
      </c>
      <c r="F148" s="145" t="s">
        <v>194</v>
      </c>
      <c r="I148" s="146"/>
      <c r="L148" s="32"/>
      <c r="M148" s="147"/>
      <c r="T148" s="53"/>
      <c r="AT148" s="17" t="s">
        <v>141</v>
      </c>
      <c r="AU148" s="17" t="s">
        <v>85</v>
      </c>
    </row>
    <row r="149" spans="2:65" s="12" customFormat="1" ht="11.25">
      <c r="B149" s="148"/>
      <c r="D149" s="144" t="s">
        <v>143</v>
      </c>
      <c r="E149" s="149" t="s">
        <v>19</v>
      </c>
      <c r="F149" s="150" t="s">
        <v>151</v>
      </c>
      <c r="H149" s="149" t="s">
        <v>19</v>
      </c>
      <c r="I149" s="151"/>
      <c r="L149" s="148"/>
      <c r="M149" s="152"/>
      <c r="T149" s="153"/>
      <c r="AT149" s="149" t="s">
        <v>143</v>
      </c>
      <c r="AU149" s="149" t="s">
        <v>85</v>
      </c>
      <c r="AV149" s="12" t="s">
        <v>83</v>
      </c>
      <c r="AW149" s="12" t="s">
        <v>37</v>
      </c>
      <c r="AX149" s="12" t="s">
        <v>76</v>
      </c>
      <c r="AY149" s="149" t="s">
        <v>130</v>
      </c>
    </row>
    <row r="150" spans="2:65" s="13" customFormat="1" ht="11.25">
      <c r="B150" s="154"/>
      <c r="D150" s="144" t="s">
        <v>143</v>
      </c>
      <c r="E150" s="155" t="s">
        <v>19</v>
      </c>
      <c r="F150" s="156" t="s">
        <v>195</v>
      </c>
      <c r="H150" s="157">
        <v>1</v>
      </c>
      <c r="I150" s="158"/>
      <c r="L150" s="154"/>
      <c r="M150" s="159"/>
      <c r="T150" s="160"/>
      <c r="AT150" s="155" t="s">
        <v>143</v>
      </c>
      <c r="AU150" s="155" t="s">
        <v>85</v>
      </c>
      <c r="AV150" s="13" t="s">
        <v>85</v>
      </c>
      <c r="AW150" s="13" t="s">
        <v>37</v>
      </c>
      <c r="AX150" s="13" t="s">
        <v>76</v>
      </c>
      <c r="AY150" s="155" t="s">
        <v>130</v>
      </c>
    </row>
    <row r="151" spans="2:65" s="14" customFormat="1" ht="11.25">
      <c r="B151" s="161"/>
      <c r="D151" s="144" t="s">
        <v>143</v>
      </c>
      <c r="E151" s="162" t="s">
        <v>19</v>
      </c>
      <c r="F151" s="163" t="s">
        <v>146</v>
      </c>
      <c r="H151" s="164">
        <v>1</v>
      </c>
      <c r="I151" s="165"/>
      <c r="L151" s="161"/>
      <c r="M151" s="166"/>
      <c r="T151" s="167"/>
      <c r="AT151" s="162" t="s">
        <v>143</v>
      </c>
      <c r="AU151" s="162" t="s">
        <v>85</v>
      </c>
      <c r="AV151" s="14" t="s">
        <v>139</v>
      </c>
      <c r="AW151" s="14" t="s">
        <v>37</v>
      </c>
      <c r="AX151" s="14" t="s">
        <v>83</v>
      </c>
      <c r="AY151" s="162" t="s">
        <v>130</v>
      </c>
    </row>
    <row r="152" spans="2:65" s="1" customFormat="1" ht="16.5" customHeight="1">
      <c r="B152" s="32"/>
      <c r="C152" s="131" t="s">
        <v>212</v>
      </c>
      <c r="D152" s="131" t="s">
        <v>134</v>
      </c>
      <c r="E152" s="132" t="s">
        <v>197</v>
      </c>
      <c r="F152" s="133" t="s">
        <v>198</v>
      </c>
      <c r="G152" s="134" t="s">
        <v>192</v>
      </c>
      <c r="H152" s="135">
        <v>1</v>
      </c>
      <c r="I152" s="136"/>
      <c r="J152" s="137">
        <f>ROUND(I152*H152,2)</f>
        <v>0</v>
      </c>
      <c r="K152" s="133" t="s">
        <v>138</v>
      </c>
      <c r="L152" s="32"/>
      <c r="M152" s="138" t="s">
        <v>19</v>
      </c>
      <c r="N152" s="139" t="s">
        <v>47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139</v>
      </c>
      <c r="AT152" s="142" t="s">
        <v>134</v>
      </c>
      <c r="AU152" s="142" t="s">
        <v>85</v>
      </c>
      <c r="AY152" s="17" t="s">
        <v>130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7" t="s">
        <v>83</v>
      </c>
      <c r="BK152" s="143">
        <f>ROUND(I152*H152,2)</f>
        <v>0</v>
      </c>
      <c r="BL152" s="17" t="s">
        <v>139</v>
      </c>
      <c r="BM152" s="142" t="s">
        <v>373</v>
      </c>
    </row>
    <row r="153" spans="2:65" s="1" customFormat="1" ht="19.5">
      <c r="B153" s="32"/>
      <c r="D153" s="144" t="s">
        <v>141</v>
      </c>
      <c r="F153" s="145" t="s">
        <v>194</v>
      </c>
      <c r="I153" s="146"/>
      <c r="L153" s="32"/>
      <c r="M153" s="147"/>
      <c r="T153" s="53"/>
      <c r="AT153" s="17" t="s">
        <v>141</v>
      </c>
      <c r="AU153" s="17" t="s">
        <v>85</v>
      </c>
    </row>
    <row r="154" spans="2:65" s="12" customFormat="1" ht="11.25">
      <c r="B154" s="148"/>
      <c r="D154" s="144" t="s">
        <v>143</v>
      </c>
      <c r="E154" s="149" t="s">
        <v>19</v>
      </c>
      <c r="F154" s="150" t="s">
        <v>151</v>
      </c>
      <c r="H154" s="149" t="s">
        <v>19</v>
      </c>
      <c r="I154" s="151"/>
      <c r="L154" s="148"/>
      <c r="M154" s="152"/>
      <c r="T154" s="153"/>
      <c r="AT154" s="149" t="s">
        <v>143</v>
      </c>
      <c r="AU154" s="149" t="s">
        <v>85</v>
      </c>
      <c r="AV154" s="12" t="s">
        <v>83</v>
      </c>
      <c r="AW154" s="12" t="s">
        <v>37</v>
      </c>
      <c r="AX154" s="12" t="s">
        <v>76</v>
      </c>
      <c r="AY154" s="149" t="s">
        <v>130</v>
      </c>
    </row>
    <row r="155" spans="2:65" s="13" customFormat="1" ht="11.25">
      <c r="B155" s="154"/>
      <c r="D155" s="144" t="s">
        <v>143</v>
      </c>
      <c r="E155" s="155" t="s">
        <v>19</v>
      </c>
      <c r="F155" s="156" t="s">
        <v>195</v>
      </c>
      <c r="H155" s="157">
        <v>1</v>
      </c>
      <c r="I155" s="158"/>
      <c r="L155" s="154"/>
      <c r="M155" s="159"/>
      <c r="T155" s="160"/>
      <c r="AT155" s="155" t="s">
        <v>143</v>
      </c>
      <c r="AU155" s="155" t="s">
        <v>85</v>
      </c>
      <c r="AV155" s="13" t="s">
        <v>85</v>
      </c>
      <c r="AW155" s="13" t="s">
        <v>37</v>
      </c>
      <c r="AX155" s="13" t="s">
        <v>76</v>
      </c>
      <c r="AY155" s="155" t="s">
        <v>130</v>
      </c>
    </row>
    <row r="156" spans="2:65" s="14" customFormat="1" ht="11.25">
      <c r="B156" s="161"/>
      <c r="D156" s="144" t="s">
        <v>143</v>
      </c>
      <c r="E156" s="162" t="s">
        <v>19</v>
      </c>
      <c r="F156" s="163" t="s">
        <v>146</v>
      </c>
      <c r="H156" s="164">
        <v>1</v>
      </c>
      <c r="I156" s="165"/>
      <c r="L156" s="161"/>
      <c r="M156" s="166"/>
      <c r="T156" s="167"/>
      <c r="AT156" s="162" t="s">
        <v>143</v>
      </c>
      <c r="AU156" s="162" t="s">
        <v>85</v>
      </c>
      <c r="AV156" s="14" t="s">
        <v>139</v>
      </c>
      <c r="AW156" s="14" t="s">
        <v>37</v>
      </c>
      <c r="AX156" s="14" t="s">
        <v>83</v>
      </c>
      <c r="AY156" s="162" t="s">
        <v>130</v>
      </c>
    </row>
    <row r="157" spans="2:65" s="1" customFormat="1" ht="16.5" customHeight="1">
      <c r="B157" s="32"/>
      <c r="C157" s="131" t="s">
        <v>217</v>
      </c>
      <c r="D157" s="131" t="s">
        <v>134</v>
      </c>
      <c r="E157" s="132" t="s">
        <v>201</v>
      </c>
      <c r="F157" s="133" t="s">
        <v>202</v>
      </c>
      <c r="G157" s="134" t="s">
        <v>179</v>
      </c>
      <c r="H157" s="135">
        <v>295</v>
      </c>
      <c r="I157" s="136"/>
      <c r="J157" s="137">
        <f>ROUND(I157*H157,2)</f>
        <v>0</v>
      </c>
      <c r="K157" s="133" t="s">
        <v>138</v>
      </c>
      <c r="L157" s="32"/>
      <c r="M157" s="138" t="s">
        <v>19</v>
      </c>
      <c r="N157" s="139" t="s">
        <v>47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139</v>
      </c>
      <c r="AT157" s="142" t="s">
        <v>134</v>
      </c>
      <c r="AU157" s="142" t="s">
        <v>85</v>
      </c>
      <c r="AY157" s="17" t="s">
        <v>130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7" t="s">
        <v>83</v>
      </c>
      <c r="BK157" s="143">
        <f>ROUND(I157*H157,2)</f>
        <v>0</v>
      </c>
      <c r="BL157" s="17" t="s">
        <v>139</v>
      </c>
      <c r="BM157" s="142" t="s">
        <v>374</v>
      </c>
    </row>
    <row r="158" spans="2:65" s="1" customFormat="1" ht="19.5">
      <c r="B158" s="32"/>
      <c r="D158" s="144" t="s">
        <v>141</v>
      </c>
      <c r="F158" s="145" t="s">
        <v>194</v>
      </c>
      <c r="I158" s="146"/>
      <c r="L158" s="32"/>
      <c r="M158" s="147"/>
      <c r="T158" s="53"/>
      <c r="AT158" s="17" t="s">
        <v>141</v>
      </c>
      <c r="AU158" s="17" t="s">
        <v>85</v>
      </c>
    </row>
    <row r="159" spans="2:65" s="12" customFormat="1" ht="11.25">
      <c r="B159" s="148"/>
      <c r="D159" s="144" t="s">
        <v>143</v>
      </c>
      <c r="E159" s="149" t="s">
        <v>19</v>
      </c>
      <c r="F159" s="150" t="s">
        <v>151</v>
      </c>
      <c r="H159" s="149" t="s">
        <v>19</v>
      </c>
      <c r="I159" s="151"/>
      <c r="L159" s="148"/>
      <c r="M159" s="152"/>
      <c r="T159" s="153"/>
      <c r="AT159" s="149" t="s">
        <v>143</v>
      </c>
      <c r="AU159" s="149" t="s">
        <v>85</v>
      </c>
      <c r="AV159" s="12" t="s">
        <v>83</v>
      </c>
      <c r="AW159" s="12" t="s">
        <v>37</v>
      </c>
      <c r="AX159" s="12" t="s">
        <v>76</v>
      </c>
      <c r="AY159" s="149" t="s">
        <v>130</v>
      </c>
    </row>
    <row r="160" spans="2:65" s="13" customFormat="1" ht="11.25">
      <c r="B160" s="154"/>
      <c r="D160" s="144" t="s">
        <v>143</v>
      </c>
      <c r="E160" s="155" t="s">
        <v>19</v>
      </c>
      <c r="F160" s="156" t="s">
        <v>182</v>
      </c>
      <c r="H160" s="157">
        <v>295</v>
      </c>
      <c r="I160" s="158"/>
      <c r="L160" s="154"/>
      <c r="M160" s="159"/>
      <c r="T160" s="160"/>
      <c r="AT160" s="155" t="s">
        <v>143</v>
      </c>
      <c r="AU160" s="155" t="s">
        <v>85</v>
      </c>
      <c r="AV160" s="13" t="s">
        <v>85</v>
      </c>
      <c r="AW160" s="13" t="s">
        <v>37</v>
      </c>
      <c r="AX160" s="13" t="s">
        <v>76</v>
      </c>
      <c r="AY160" s="155" t="s">
        <v>130</v>
      </c>
    </row>
    <row r="161" spans="2:51" s="14" customFormat="1" ht="11.25">
      <c r="B161" s="161"/>
      <c r="D161" s="144" t="s">
        <v>143</v>
      </c>
      <c r="E161" s="162" t="s">
        <v>19</v>
      </c>
      <c r="F161" s="163" t="s">
        <v>146</v>
      </c>
      <c r="H161" s="164">
        <v>295</v>
      </c>
      <c r="I161" s="165"/>
      <c r="L161" s="161"/>
      <c r="M161" s="168"/>
      <c r="N161" s="169"/>
      <c r="O161" s="169"/>
      <c r="P161" s="169"/>
      <c r="Q161" s="169"/>
      <c r="R161" s="169"/>
      <c r="S161" s="169"/>
      <c r="T161" s="170"/>
      <c r="AT161" s="162" t="s">
        <v>143</v>
      </c>
      <c r="AU161" s="162" t="s">
        <v>85</v>
      </c>
      <c r="AV161" s="14" t="s">
        <v>139</v>
      </c>
      <c r="AW161" s="14" t="s">
        <v>37</v>
      </c>
      <c r="AX161" s="14" t="s">
        <v>83</v>
      </c>
      <c r="AY161" s="162" t="s">
        <v>130</v>
      </c>
    </row>
    <row r="162" spans="2:51" s="1" customFormat="1" ht="6.95" customHeight="1">
      <c r="B162" s="41"/>
      <c r="C162" s="42"/>
      <c r="D162" s="42"/>
      <c r="E162" s="42"/>
      <c r="F162" s="42"/>
      <c r="G162" s="42"/>
      <c r="H162" s="42"/>
      <c r="I162" s="42"/>
      <c r="J162" s="42"/>
      <c r="K162" s="42"/>
      <c r="L162" s="32"/>
    </row>
  </sheetData>
  <sheetProtection algorithmName="SHA-512" hashValue="v0Sr3Oe5TZxG0P37x4D4E7ECWc0zT5gNnMjhij2DHhCmJ0KoTs11NqYtKS2YHv871sn/4YBEPUay6CaOh0fMzQ==" saltValue="0m6KjYi8NONl/zpoHp1vMTO0MjhaOU9e8MGroYgXB8Qa70E/LWamCd3uP7e7fnUiNzAasNFMQloJwIRn9HOPPw==" spinCount="100000" sheet="1" objects="1" scenarios="1" formatColumns="0" formatRows="0" autoFilter="0"/>
  <autoFilter ref="C87:K161" xr:uid="{00000000-0009-0000-0000-000003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71" customWidth="1"/>
    <col min="2" max="2" width="1.6640625" style="171" customWidth="1"/>
    <col min="3" max="4" width="5" style="171" customWidth="1"/>
    <col min="5" max="5" width="11.6640625" style="171" customWidth="1"/>
    <col min="6" max="6" width="9.1640625" style="171" customWidth="1"/>
    <col min="7" max="7" width="5" style="171" customWidth="1"/>
    <col min="8" max="8" width="77.83203125" style="171" customWidth="1"/>
    <col min="9" max="10" width="20" style="171" customWidth="1"/>
    <col min="11" max="11" width="1.6640625" style="171" customWidth="1"/>
  </cols>
  <sheetData>
    <row r="1" spans="2:11" customFormat="1" ht="37.5" customHeight="1"/>
    <row r="2" spans="2:11" customFormat="1" ht="7.5" customHeight="1">
      <c r="B2" s="172"/>
      <c r="C2" s="173"/>
      <c r="D2" s="173"/>
      <c r="E2" s="173"/>
      <c r="F2" s="173"/>
      <c r="G2" s="173"/>
      <c r="H2" s="173"/>
      <c r="I2" s="173"/>
      <c r="J2" s="173"/>
      <c r="K2" s="174"/>
    </row>
    <row r="3" spans="2:11" s="15" customFormat="1" ht="45" customHeight="1">
      <c r="B3" s="175"/>
      <c r="C3" s="303" t="s">
        <v>375</v>
      </c>
      <c r="D3" s="303"/>
      <c r="E3" s="303"/>
      <c r="F3" s="303"/>
      <c r="G3" s="303"/>
      <c r="H3" s="303"/>
      <c r="I3" s="303"/>
      <c r="J3" s="303"/>
      <c r="K3" s="176"/>
    </row>
    <row r="4" spans="2:11" customFormat="1" ht="25.5" customHeight="1">
      <c r="B4" s="177"/>
      <c r="C4" s="302" t="s">
        <v>376</v>
      </c>
      <c r="D4" s="302"/>
      <c r="E4" s="302"/>
      <c r="F4" s="302"/>
      <c r="G4" s="302"/>
      <c r="H4" s="302"/>
      <c r="I4" s="302"/>
      <c r="J4" s="302"/>
      <c r="K4" s="178"/>
    </row>
    <row r="5" spans="2:11" customFormat="1" ht="5.25" customHeight="1">
      <c r="B5" s="177"/>
      <c r="C5" s="179"/>
      <c r="D5" s="179"/>
      <c r="E5" s="179"/>
      <c r="F5" s="179"/>
      <c r="G5" s="179"/>
      <c r="H5" s="179"/>
      <c r="I5" s="179"/>
      <c r="J5" s="179"/>
      <c r="K5" s="178"/>
    </row>
    <row r="6" spans="2:11" customFormat="1" ht="15" customHeight="1">
      <c r="B6" s="177"/>
      <c r="C6" s="301" t="s">
        <v>377</v>
      </c>
      <c r="D6" s="301"/>
      <c r="E6" s="301"/>
      <c r="F6" s="301"/>
      <c r="G6" s="301"/>
      <c r="H6" s="301"/>
      <c r="I6" s="301"/>
      <c r="J6" s="301"/>
      <c r="K6" s="178"/>
    </row>
    <row r="7" spans="2:11" customFormat="1" ht="15" customHeight="1">
      <c r="B7" s="181"/>
      <c r="C7" s="301" t="s">
        <v>378</v>
      </c>
      <c r="D7" s="301"/>
      <c r="E7" s="301"/>
      <c r="F7" s="301"/>
      <c r="G7" s="301"/>
      <c r="H7" s="301"/>
      <c r="I7" s="301"/>
      <c r="J7" s="301"/>
      <c r="K7" s="178"/>
    </row>
    <row r="8" spans="2:11" customFormat="1" ht="12.75" customHeight="1">
      <c r="B8" s="181"/>
      <c r="C8" s="180"/>
      <c r="D8" s="180"/>
      <c r="E8" s="180"/>
      <c r="F8" s="180"/>
      <c r="G8" s="180"/>
      <c r="H8" s="180"/>
      <c r="I8" s="180"/>
      <c r="J8" s="180"/>
      <c r="K8" s="178"/>
    </row>
    <row r="9" spans="2:11" customFormat="1" ht="15" customHeight="1">
      <c r="B9" s="181"/>
      <c r="C9" s="301" t="s">
        <v>379</v>
      </c>
      <c r="D9" s="301"/>
      <c r="E9" s="301"/>
      <c r="F9" s="301"/>
      <c r="G9" s="301"/>
      <c r="H9" s="301"/>
      <c r="I9" s="301"/>
      <c r="J9" s="301"/>
      <c r="K9" s="178"/>
    </row>
    <row r="10" spans="2:11" customFormat="1" ht="15" customHeight="1">
      <c r="B10" s="181"/>
      <c r="C10" s="180"/>
      <c r="D10" s="301" t="s">
        <v>380</v>
      </c>
      <c r="E10" s="301"/>
      <c r="F10" s="301"/>
      <c r="G10" s="301"/>
      <c r="H10" s="301"/>
      <c r="I10" s="301"/>
      <c r="J10" s="301"/>
      <c r="K10" s="178"/>
    </row>
    <row r="11" spans="2:11" customFormat="1" ht="15" customHeight="1">
      <c r="B11" s="181"/>
      <c r="C11" s="182"/>
      <c r="D11" s="301" t="s">
        <v>381</v>
      </c>
      <c r="E11" s="301"/>
      <c r="F11" s="301"/>
      <c r="G11" s="301"/>
      <c r="H11" s="301"/>
      <c r="I11" s="301"/>
      <c r="J11" s="301"/>
      <c r="K11" s="178"/>
    </row>
    <row r="12" spans="2:11" customFormat="1" ht="15" customHeight="1">
      <c r="B12" s="181"/>
      <c r="C12" s="182"/>
      <c r="D12" s="180"/>
      <c r="E12" s="180"/>
      <c r="F12" s="180"/>
      <c r="G12" s="180"/>
      <c r="H12" s="180"/>
      <c r="I12" s="180"/>
      <c r="J12" s="180"/>
      <c r="K12" s="178"/>
    </row>
    <row r="13" spans="2:11" customFormat="1" ht="15" customHeight="1">
      <c r="B13" s="181"/>
      <c r="C13" s="182"/>
      <c r="D13" s="183" t="s">
        <v>382</v>
      </c>
      <c r="E13" s="180"/>
      <c r="F13" s="180"/>
      <c r="G13" s="180"/>
      <c r="H13" s="180"/>
      <c r="I13" s="180"/>
      <c r="J13" s="180"/>
      <c r="K13" s="178"/>
    </row>
    <row r="14" spans="2:11" customFormat="1" ht="12.75" customHeight="1">
      <c r="B14" s="181"/>
      <c r="C14" s="182"/>
      <c r="D14" s="182"/>
      <c r="E14" s="182"/>
      <c r="F14" s="182"/>
      <c r="G14" s="182"/>
      <c r="H14" s="182"/>
      <c r="I14" s="182"/>
      <c r="J14" s="182"/>
      <c r="K14" s="178"/>
    </row>
    <row r="15" spans="2:11" customFormat="1" ht="15" customHeight="1">
      <c r="B15" s="181"/>
      <c r="C15" s="182"/>
      <c r="D15" s="301" t="s">
        <v>383</v>
      </c>
      <c r="E15" s="301"/>
      <c r="F15" s="301"/>
      <c r="G15" s="301"/>
      <c r="H15" s="301"/>
      <c r="I15" s="301"/>
      <c r="J15" s="301"/>
      <c r="K15" s="178"/>
    </row>
    <row r="16" spans="2:11" customFormat="1" ht="15" customHeight="1">
      <c r="B16" s="181"/>
      <c r="C16" s="182"/>
      <c r="D16" s="301" t="s">
        <v>384</v>
      </c>
      <c r="E16" s="301"/>
      <c r="F16" s="301"/>
      <c r="G16" s="301"/>
      <c r="H16" s="301"/>
      <c r="I16" s="301"/>
      <c r="J16" s="301"/>
      <c r="K16" s="178"/>
    </row>
    <row r="17" spans="2:11" customFormat="1" ht="15" customHeight="1">
      <c r="B17" s="181"/>
      <c r="C17" s="182"/>
      <c r="D17" s="301" t="s">
        <v>385</v>
      </c>
      <c r="E17" s="301"/>
      <c r="F17" s="301"/>
      <c r="G17" s="301"/>
      <c r="H17" s="301"/>
      <c r="I17" s="301"/>
      <c r="J17" s="301"/>
      <c r="K17" s="178"/>
    </row>
    <row r="18" spans="2:11" customFormat="1" ht="15" customHeight="1">
      <c r="B18" s="181"/>
      <c r="C18" s="182"/>
      <c r="D18" s="182"/>
      <c r="E18" s="184" t="s">
        <v>82</v>
      </c>
      <c r="F18" s="301" t="s">
        <v>386</v>
      </c>
      <c r="G18" s="301"/>
      <c r="H18" s="301"/>
      <c r="I18" s="301"/>
      <c r="J18" s="301"/>
      <c r="K18" s="178"/>
    </row>
    <row r="19" spans="2:11" customFormat="1" ht="15" customHeight="1">
      <c r="B19" s="181"/>
      <c r="C19" s="182"/>
      <c r="D19" s="182"/>
      <c r="E19" s="184" t="s">
        <v>387</v>
      </c>
      <c r="F19" s="301" t="s">
        <v>388</v>
      </c>
      <c r="G19" s="301"/>
      <c r="H19" s="301"/>
      <c r="I19" s="301"/>
      <c r="J19" s="301"/>
      <c r="K19" s="178"/>
    </row>
    <row r="20" spans="2:11" customFormat="1" ht="15" customHeight="1">
      <c r="B20" s="181"/>
      <c r="C20" s="182"/>
      <c r="D20" s="182"/>
      <c r="E20" s="184" t="s">
        <v>389</v>
      </c>
      <c r="F20" s="301" t="s">
        <v>390</v>
      </c>
      <c r="G20" s="301"/>
      <c r="H20" s="301"/>
      <c r="I20" s="301"/>
      <c r="J20" s="301"/>
      <c r="K20" s="178"/>
    </row>
    <row r="21" spans="2:11" customFormat="1" ht="15" customHeight="1">
      <c r="B21" s="181"/>
      <c r="C21" s="182"/>
      <c r="D21" s="182"/>
      <c r="E21" s="184" t="s">
        <v>391</v>
      </c>
      <c r="F21" s="301" t="s">
        <v>392</v>
      </c>
      <c r="G21" s="301"/>
      <c r="H21" s="301"/>
      <c r="I21" s="301"/>
      <c r="J21" s="301"/>
      <c r="K21" s="178"/>
    </row>
    <row r="22" spans="2:11" customFormat="1" ht="15" customHeight="1">
      <c r="B22" s="181"/>
      <c r="C22" s="182"/>
      <c r="D22" s="182"/>
      <c r="E22" s="184" t="s">
        <v>393</v>
      </c>
      <c r="F22" s="301" t="s">
        <v>394</v>
      </c>
      <c r="G22" s="301"/>
      <c r="H22" s="301"/>
      <c r="I22" s="301"/>
      <c r="J22" s="301"/>
      <c r="K22" s="178"/>
    </row>
    <row r="23" spans="2:11" customFormat="1" ht="15" customHeight="1">
      <c r="B23" s="181"/>
      <c r="C23" s="182"/>
      <c r="D23" s="182"/>
      <c r="E23" s="184" t="s">
        <v>89</v>
      </c>
      <c r="F23" s="301" t="s">
        <v>395</v>
      </c>
      <c r="G23" s="301"/>
      <c r="H23" s="301"/>
      <c r="I23" s="301"/>
      <c r="J23" s="301"/>
      <c r="K23" s="178"/>
    </row>
    <row r="24" spans="2:11" customFormat="1" ht="12.75" customHeight="1">
      <c r="B24" s="181"/>
      <c r="C24" s="182"/>
      <c r="D24" s="182"/>
      <c r="E24" s="182"/>
      <c r="F24" s="182"/>
      <c r="G24" s="182"/>
      <c r="H24" s="182"/>
      <c r="I24" s="182"/>
      <c r="J24" s="182"/>
      <c r="K24" s="178"/>
    </row>
    <row r="25" spans="2:11" customFormat="1" ht="15" customHeight="1">
      <c r="B25" s="181"/>
      <c r="C25" s="301" t="s">
        <v>396</v>
      </c>
      <c r="D25" s="301"/>
      <c r="E25" s="301"/>
      <c r="F25" s="301"/>
      <c r="G25" s="301"/>
      <c r="H25" s="301"/>
      <c r="I25" s="301"/>
      <c r="J25" s="301"/>
      <c r="K25" s="178"/>
    </row>
    <row r="26" spans="2:11" customFormat="1" ht="15" customHeight="1">
      <c r="B26" s="181"/>
      <c r="C26" s="301" t="s">
        <v>397</v>
      </c>
      <c r="D26" s="301"/>
      <c r="E26" s="301"/>
      <c r="F26" s="301"/>
      <c r="G26" s="301"/>
      <c r="H26" s="301"/>
      <c r="I26" s="301"/>
      <c r="J26" s="301"/>
      <c r="K26" s="178"/>
    </row>
    <row r="27" spans="2:11" customFormat="1" ht="15" customHeight="1">
      <c r="B27" s="181"/>
      <c r="C27" s="180"/>
      <c r="D27" s="301" t="s">
        <v>398</v>
      </c>
      <c r="E27" s="301"/>
      <c r="F27" s="301"/>
      <c r="G27" s="301"/>
      <c r="H27" s="301"/>
      <c r="I27" s="301"/>
      <c r="J27" s="301"/>
      <c r="K27" s="178"/>
    </row>
    <row r="28" spans="2:11" customFormat="1" ht="15" customHeight="1">
      <c r="B28" s="181"/>
      <c r="C28" s="182"/>
      <c r="D28" s="301" t="s">
        <v>399</v>
      </c>
      <c r="E28" s="301"/>
      <c r="F28" s="301"/>
      <c r="G28" s="301"/>
      <c r="H28" s="301"/>
      <c r="I28" s="301"/>
      <c r="J28" s="301"/>
      <c r="K28" s="178"/>
    </row>
    <row r="29" spans="2:11" customFormat="1" ht="12.75" customHeight="1">
      <c r="B29" s="181"/>
      <c r="C29" s="182"/>
      <c r="D29" s="182"/>
      <c r="E29" s="182"/>
      <c r="F29" s="182"/>
      <c r="G29" s="182"/>
      <c r="H29" s="182"/>
      <c r="I29" s="182"/>
      <c r="J29" s="182"/>
      <c r="K29" s="178"/>
    </row>
    <row r="30" spans="2:11" customFormat="1" ht="15" customHeight="1">
      <c r="B30" s="181"/>
      <c r="C30" s="182"/>
      <c r="D30" s="301" t="s">
        <v>400</v>
      </c>
      <c r="E30" s="301"/>
      <c r="F30" s="301"/>
      <c r="G30" s="301"/>
      <c r="H30" s="301"/>
      <c r="I30" s="301"/>
      <c r="J30" s="301"/>
      <c r="K30" s="178"/>
    </row>
    <row r="31" spans="2:11" customFormat="1" ht="15" customHeight="1">
      <c r="B31" s="181"/>
      <c r="C31" s="182"/>
      <c r="D31" s="301" t="s">
        <v>401</v>
      </c>
      <c r="E31" s="301"/>
      <c r="F31" s="301"/>
      <c r="G31" s="301"/>
      <c r="H31" s="301"/>
      <c r="I31" s="301"/>
      <c r="J31" s="301"/>
      <c r="K31" s="178"/>
    </row>
    <row r="32" spans="2:11" customFormat="1" ht="12.75" customHeight="1">
      <c r="B32" s="181"/>
      <c r="C32" s="182"/>
      <c r="D32" s="182"/>
      <c r="E32" s="182"/>
      <c r="F32" s="182"/>
      <c r="G32" s="182"/>
      <c r="H32" s="182"/>
      <c r="I32" s="182"/>
      <c r="J32" s="182"/>
      <c r="K32" s="178"/>
    </row>
    <row r="33" spans="2:11" customFormat="1" ht="15" customHeight="1">
      <c r="B33" s="181"/>
      <c r="C33" s="182"/>
      <c r="D33" s="301" t="s">
        <v>402</v>
      </c>
      <c r="E33" s="301"/>
      <c r="F33" s="301"/>
      <c r="G33" s="301"/>
      <c r="H33" s="301"/>
      <c r="I33" s="301"/>
      <c r="J33" s="301"/>
      <c r="K33" s="178"/>
    </row>
    <row r="34" spans="2:11" customFormat="1" ht="15" customHeight="1">
      <c r="B34" s="181"/>
      <c r="C34" s="182"/>
      <c r="D34" s="301" t="s">
        <v>403</v>
      </c>
      <c r="E34" s="301"/>
      <c r="F34" s="301"/>
      <c r="G34" s="301"/>
      <c r="H34" s="301"/>
      <c r="I34" s="301"/>
      <c r="J34" s="301"/>
      <c r="K34" s="178"/>
    </row>
    <row r="35" spans="2:11" customFormat="1" ht="15" customHeight="1">
      <c r="B35" s="181"/>
      <c r="C35" s="182"/>
      <c r="D35" s="301" t="s">
        <v>404</v>
      </c>
      <c r="E35" s="301"/>
      <c r="F35" s="301"/>
      <c r="G35" s="301"/>
      <c r="H35" s="301"/>
      <c r="I35" s="301"/>
      <c r="J35" s="301"/>
      <c r="K35" s="178"/>
    </row>
    <row r="36" spans="2:11" customFormat="1" ht="15" customHeight="1">
      <c r="B36" s="181"/>
      <c r="C36" s="182"/>
      <c r="D36" s="180"/>
      <c r="E36" s="183" t="s">
        <v>116</v>
      </c>
      <c r="F36" s="180"/>
      <c r="G36" s="301" t="s">
        <v>405</v>
      </c>
      <c r="H36" s="301"/>
      <c r="I36" s="301"/>
      <c r="J36" s="301"/>
      <c r="K36" s="178"/>
    </row>
    <row r="37" spans="2:11" customFormat="1" ht="30.75" customHeight="1">
      <c r="B37" s="181"/>
      <c r="C37" s="182"/>
      <c r="D37" s="180"/>
      <c r="E37" s="183" t="s">
        <v>406</v>
      </c>
      <c r="F37" s="180"/>
      <c r="G37" s="301" t="s">
        <v>407</v>
      </c>
      <c r="H37" s="301"/>
      <c r="I37" s="301"/>
      <c r="J37" s="301"/>
      <c r="K37" s="178"/>
    </row>
    <row r="38" spans="2:11" customFormat="1" ht="15" customHeight="1">
      <c r="B38" s="181"/>
      <c r="C38" s="182"/>
      <c r="D38" s="180"/>
      <c r="E38" s="183" t="s">
        <v>57</v>
      </c>
      <c r="F38" s="180"/>
      <c r="G38" s="301" t="s">
        <v>408</v>
      </c>
      <c r="H38" s="301"/>
      <c r="I38" s="301"/>
      <c r="J38" s="301"/>
      <c r="K38" s="178"/>
    </row>
    <row r="39" spans="2:11" customFormat="1" ht="15" customHeight="1">
      <c r="B39" s="181"/>
      <c r="C39" s="182"/>
      <c r="D39" s="180"/>
      <c r="E39" s="183" t="s">
        <v>58</v>
      </c>
      <c r="F39" s="180"/>
      <c r="G39" s="301" t="s">
        <v>409</v>
      </c>
      <c r="H39" s="301"/>
      <c r="I39" s="301"/>
      <c r="J39" s="301"/>
      <c r="K39" s="178"/>
    </row>
    <row r="40" spans="2:11" customFormat="1" ht="15" customHeight="1">
      <c r="B40" s="181"/>
      <c r="C40" s="182"/>
      <c r="D40" s="180"/>
      <c r="E40" s="183" t="s">
        <v>117</v>
      </c>
      <c r="F40" s="180"/>
      <c r="G40" s="301" t="s">
        <v>410</v>
      </c>
      <c r="H40" s="301"/>
      <c r="I40" s="301"/>
      <c r="J40" s="301"/>
      <c r="K40" s="178"/>
    </row>
    <row r="41" spans="2:11" customFormat="1" ht="15" customHeight="1">
      <c r="B41" s="181"/>
      <c r="C41" s="182"/>
      <c r="D41" s="180"/>
      <c r="E41" s="183" t="s">
        <v>118</v>
      </c>
      <c r="F41" s="180"/>
      <c r="G41" s="301" t="s">
        <v>411</v>
      </c>
      <c r="H41" s="301"/>
      <c r="I41" s="301"/>
      <c r="J41" s="301"/>
      <c r="K41" s="178"/>
    </row>
    <row r="42" spans="2:11" customFormat="1" ht="15" customHeight="1">
      <c r="B42" s="181"/>
      <c r="C42" s="182"/>
      <c r="D42" s="180"/>
      <c r="E42" s="183" t="s">
        <v>412</v>
      </c>
      <c r="F42" s="180"/>
      <c r="G42" s="301" t="s">
        <v>413</v>
      </c>
      <c r="H42" s="301"/>
      <c r="I42" s="301"/>
      <c r="J42" s="301"/>
      <c r="K42" s="178"/>
    </row>
    <row r="43" spans="2:11" customFormat="1" ht="15" customHeight="1">
      <c r="B43" s="181"/>
      <c r="C43" s="182"/>
      <c r="D43" s="180"/>
      <c r="E43" s="183"/>
      <c r="F43" s="180"/>
      <c r="G43" s="301" t="s">
        <v>414</v>
      </c>
      <c r="H43" s="301"/>
      <c r="I43" s="301"/>
      <c r="J43" s="301"/>
      <c r="K43" s="178"/>
    </row>
    <row r="44" spans="2:11" customFormat="1" ht="15" customHeight="1">
      <c r="B44" s="181"/>
      <c r="C44" s="182"/>
      <c r="D44" s="180"/>
      <c r="E44" s="183" t="s">
        <v>415</v>
      </c>
      <c r="F44" s="180"/>
      <c r="G44" s="301" t="s">
        <v>416</v>
      </c>
      <c r="H44" s="301"/>
      <c r="I44" s="301"/>
      <c r="J44" s="301"/>
      <c r="K44" s="178"/>
    </row>
    <row r="45" spans="2:11" customFormat="1" ht="15" customHeight="1">
      <c r="B45" s="181"/>
      <c r="C45" s="182"/>
      <c r="D45" s="180"/>
      <c r="E45" s="183" t="s">
        <v>120</v>
      </c>
      <c r="F45" s="180"/>
      <c r="G45" s="301" t="s">
        <v>417</v>
      </c>
      <c r="H45" s="301"/>
      <c r="I45" s="301"/>
      <c r="J45" s="301"/>
      <c r="K45" s="178"/>
    </row>
    <row r="46" spans="2:11" customFormat="1" ht="12.75" customHeight="1">
      <c r="B46" s="181"/>
      <c r="C46" s="182"/>
      <c r="D46" s="180"/>
      <c r="E46" s="180"/>
      <c r="F46" s="180"/>
      <c r="G46" s="180"/>
      <c r="H46" s="180"/>
      <c r="I46" s="180"/>
      <c r="J46" s="180"/>
      <c r="K46" s="178"/>
    </row>
    <row r="47" spans="2:11" customFormat="1" ht="15" customHeight="1">
      <c r="B47" s="181"/>
      <c r="C47" s="182"/>
      <c r="D47" s="301" t="s">
        <v>418</v>
      </c>
      <c r="E47" s="301"/>
      <c r="F47" s="301"/>
      <c r="G47" s="301"/>
      <c r="H47" s="301"/>
      <c r="I47" s="301"/>
      <c r="J47" s="301"/>
      <c r="K47" s="178"/>
    </row>
    <row r="48" spans="2:11" customFormat="1" ht="15" customHeight="1">
      <c r="B48" s="181"/>
      <c r="C48" s="182"/>
      <c r="D48" s="182"/>
      <c r="E48" s="301" t="s">
        <v>419</v>
      </c>
      <c r="F48" s="301"/>
      <c r="G48" s="301"/>
      <c r="H48" s="301"/>
      <c r="I48" s="301"/>
      <c r="J48" s="301"/>
      <c r="K48" s="178"/>
    </row>
    <row r="49" spans="2:11" customFormat="1" ht="15" customHeight="1">
      <c r="B49" s="181"/>
      <c r="C49" s="182"/>
      <c r="D49" s="182"/>
      <c r="E49" s="301" t="s">
        <v>420</v>
      </c>
      <c r="F49" s="301"/>
      <c r="G49" s="301"/>
      <c r="H49" s="301"/>
      <c r="I49" s="301"/>
      <c r="J49" s="301"/>
      <c r="K49" s="178"/>
    </row>
    <row r="50" spans="2:11" customFormat="1" ht="15" customHeight="1">
      <c r="B50" s="181"/>
      <c r="C50" s="182"/>
      <c r="D50" s="182"/>
      <c r="E50" s="301" t="s">
        <v>421</v>
      </c>
      <c r="F50" s="301"/>
      <c r="G50" s="301"/>
      <c r="H50" s="301"/>
      <c r="I50" s="301"/>
      <c r="J50" s="301"/>
      <c r="K50" s="178"/>
    </row>
    <row r="51" spans="2:11" customFormat="1" ht="15" customHeight="1">
      <c r="B51" s="181"/>
      <c r="C51" s="182"/>
      <c r="D51" s="301" t="s">
        <v>422</v>
      </c>
      <c r="E51" s="301"/>
      <c r="F51" s="301"/>
      <c r="G51" s="301"/>
      <c r="H51" s="301"/>
      <c r="I51" s="301"/>
      <c r="J51" s="301"/>
      <c r="K51" s="178"/>
    </row>
    <row r="52" spans="2:11" customFormat="1" ht="25.5" customHeight="1">
      <c r="B52" s="177"/>
      <c r="C52" s="302" t="s">
        <v>423</v>
      </c>
      <c r="D52" s="302"/>
      <c r="E52" s="302"/>
      <c r="F52" s="302"/>
      <c r="G52" s="302"/>
      <c r="H52" s="302"/>
      <c r="I52" s="302"/>
      <c r="J52" s="302"/>
      <c r="K52" s="178"/>
    </row>
    <row r="53" spans="2:11" customFormat="1" ht="5.25" customHeight="1">
      <c r="B53" s="177"/>
      <c r="C53" s="179"/>
      <c r="D53" s="179"/>
      <c r="E53" s="179"/>
      <c r="F53" s="179"/>
      <c r="G53" s="179"/>
      <c r="H53" s="179"/>
      <c r="I53" s="179"/>
      <c r="J53" s="179"/>
      <c r="K53" s="178"/>
    </row>
    <row r="54" spans="2:11" customFormat="1" ht="15" customHeight="1">
      <c r="B54" s="177"/>
      <c r="C54" s="301" t="s">
        <v>424</v>
      </c>
      <c r="D54" s="301"/>
      <c r="E54" s="301"/>
      <c r="F54" s="301"/>
      <c r="G54" s="301"/>
      <c r="H54" s="301"/>
      <c r="I54" s="301"/>
      <c r="J54" s="301"/>
      <c r="K54" s="178"/>
    </row>
    <row r="55" spans="2:11" customFormat="1" ht="15" customHeight="1">
      <c r="B55" s="177"/>
      <c r="C55" s="301" t="s">
        <v>425</v>
      </c>
      <c r="D55" s="301"/>
      <c r="E55" s="301"/>
      <c r="F55" s="301"/>
      <c r="G55" s="301"/>
      <c r="H55" s="301"/>
      <c r="I55" s="301"/>
      <c r="J55" s="301"/>
      <c r="K55" s="178"/>
    </row>
    <row r="56" spans="2:11" customFormat="1" ht="12.75" customHeight="1">
      <c r="B56" s="177"/>
      <c r="C56" s="180"/>
      <c r="D56" s="180"/>
      <c r="E56" s="180"/>
      <c r="F56" s="180"/>
      <c r="G56" s="180"/>
      <c r="H56" s="180"/>
      <c r="I56" s="180"/>
      <c r="J56" s="180"/>
      <c r="K56" s="178"/>
    </row>
    <row r="57" spans="2:11" customFormat="1" ht="15" customHeight="1">
      <c r="B57" s="177"/>
      <c r="C57" s="301" t="s">
        <v>426</v>
      </c>
      <c r="D57" s="301"/>
      <c r="E57" s="301"/>
      <c r="F57" s="301"/>
      <c r="G57" s="301"/>
      <c r="H57" s="301"/>
      <c r="I57" s="301"/>
      <c r="J57" s="301"/>
      <c r="K57" s="178"/>
    </row>
    <row r="58" spans="2:11" customFormat="1" ht="15" customHeight="1">
      <c r="B58" s="177"/>
      <c r="C58" s="182"/>
      <c r="D58" s="301" t="s">
        <v>427</v>
      </c>
      <c r="E58" s="301"/>
      <c r="F58" s="301"/>
      <c r="G58" s="301"/>
      <c r="H58" s="301"/>
      <c r="I58" s="301"/>
      <c r="J58" s="301"/>
      <c r="K58" s="178"/>
    </row>
    <row r="59" spans="2:11" customFormat="1" ht="15" customHeight="1">
      <c r="B59" s="177"/>
      <c r="C59" s="182"/>
      <c r="D59" s="301" t="s">
        <v>428</v>
      </c>
      <c r="E59" s="301"/>
      <c r="F59" s="301"/>
      <c r="G59" s="301"/>
      <c r="H59" s="301"/>
      <c r="I59" s="301"/>
      <c r="J59" s="301"/>
      <c r="K59" s="178"/>
    </row>
    <row r="60" spans="2:11" customFormat="1" ht="15" customHeight="1">
      <c r="B60" s="177"/>
      <c r="C60" s="182"/>
      <c r="D60" s="301" t="s">
        <v>429</v>
      </c>
      <c r="E60" s="301"/>
      <c r="F60" s="301"/>
      <c r="G60" s="301"/>
      <c r="H60" s="301"/>
      <c r="I60" s="301"/>
      <c r="J60" s="301"/>
      <c r="K60" s="178"/>
    </row>
    <row r="61" spans="2:11" customFormat="1" ht="15" customHeight="1">
      <c r="B61" s="177"/>
      <c r="C61" s="182"/>
      <c r="D61" s="301" t="s">
        <v>430</v>
      </c>
      <c r="E61" s="301"/>
      <c r="F61" s="301"/>
      <c r="G61" s="301"/>
      <c r="H61" s="301"/>
      <c r="I61" s="301"/>
      <c r="J61" s="301"/>
      <c r="K61" s="178"/>
    </row>
    <row r="62" spans="2:11" customFormat="1" ht="15" customHeight="1">
      <c r="B62" s="177"/>
      <c r="C62" s="182"/>
      <c r="D62" s="304" t="s">
        <v>431</v>
      </c>
      <c r="E62" s="304"/>
      <c r="F62" s="304"/>
      <c r="G62" s="304"/>
      <c r="H62" s="304"/>
      <c r="I62" s="304"/>
      <c r="J62" s="304"/>
      <c r="K62" s="178"/>
    </row>
    <row r="63" spans="2:11" customFormat="1" ht="15" customHeight="1">
      <c r="B63" s="177"/>
      <c r="C63" s="182"/>
      <c r="D63" s="301" t="s">
        <v>432</v>
      </c>
      <c r="E63" s="301"/>
      <c r="F63" s="301"/>
      <c r="G63" s="301"/>
      <c r="H63" s="301"/>
      <c r="I63" s="301"/>
      <c r="J63" s="301"/>
      <c r="K63" s="178"/>
    </row>
    <row r="64" spans="2:11" customFormat="1" ht="12.75" customHeight="1">
      <c r="B64" s="177"/>
      <c r="C64" s="182"/>
      <c r="D64" s="182"/>
      <c r="E64" s="185"/>
      <c r="F64" s="182"/>
      <c r="G64" s="182"/>
      <c r="H64" s="182"/>
      <c r="I64" s="182"/>
      <c r="J64" s="182"/>
      <c r="K64" s="178"/>
    </row>
    <row r="65" spans="2:11" customFormat="1" ht="15" customHeight="1">
      <c r="B65" s="177"/>
      <c r="C65" s="182"/>
      <c r="D65" s="301" t="s">
        <v>433</v>
      </c>
      <c r="E65" s="301"/>
      <c r="F65" s="301"/>
      <c r="G65" s="301"/>
      <c r="H65" s="301"/>
      <c r="I65" s="301"/>
      <c r="J65" s="301"/>
      <c r="K65" s="178"/>
    </row>
    <row r="66" spans="2:11" customFormat="1" ht="15" customHeight="1">
      <c r="B66" s="177"/>
      <c r="C66" s="182"/>
      <c r="D66" s="304" t="s">
        <v>434</v>
      </c>
      <c r="E66" s="304"/>
      <c r="F66" s="304"/>
      <c r="G66" s="304"/>
      <c r="H66" s="304"/>
      <c r="I66" s="304"/>
      <c r="J66" s="304"/>
      <c r="K66" s="178"/>
    </row>
    <row r="67" spans="2:11" customFormat="1" ht="15" customHeight="1">
      <c r="B67" s="177"/>
      <c r="C67" s="182"/>
      <c r="D67" s="301" t="s">
        <v>435</v>
      </c>
      <c r="E67" s="301"/>
      <c r="F67" s="301"/>
      <c r="G67" s="301"/>
      <c r="H67" s="301"/>
      <c r="I67" s="301"/>
      <c r="J67" s="301"/>
      <c r="K67" s="178"/>
    </row>
    <row r="68" spans="2:11" customFormat="1" ht="15" customHeight="1">
      <c r="B68" s="177"/>
      <c r="C68" s="182"/>
      <c r="D68" s="301" t="s">
        <v>436</v>
      </c>
      <c r="E68" s="301"/>
      <c r="F68" s="301"/>
      <c r="G68" s="301"/>
      <c r="H68" s="301"/>
      <c r="I68" s="301"/>
      <c r="J68" s="301"/>
      <c r="K68" s="178"/>
    </row>
    <row r="69" spans="2:11" customFormat="1" ht="15" customHeight="1">
      <c r="B69" s="177"/>
      <c r="C69" s="182"/>
      <c r="D69" s="301" t="s">
        <v>437</v>
      </c>
      <c r="E69" s="301"/>
      <c r="F69" s="301"/>
      <c r="G69" s="301"/>
      <c r="H69" s="301"/>
      <c r="I69" s="301"/>
      <c r="J69" s="301"/>
      <c r="K69" s="178"/>
    </row>
    <row r="70" spans="2:11" customFormat="1" ht="15" customHeight="1">
      <c r="B70" s="177"/>
      <c r="C70" s="182"/>
      <c r="D70" s="301" t="s">
        <v>438</v>
      </c>
      <c r="E70" s="301"/>
      <c r="F70" s="301"/>
      <c r="G70" s="301"/>
      <c r="H70" s="301"/>
      <c r="I70" s="301"/>
      <c r="J70" s="301"/>
      <c r="K70" s="178"/>
    </row>
    <row r="71" spans="2:11" customFormat="1" ht="12.75" customHeight="1">
      <c r="B71" s="186"/>
      <c r="C71" s="187"/>
      <c r="D71" s="187"/>
      <c r="E71" s="187"/>
      <c r="F71" s="187"/>
      <c r="G71" s="187"/>
      <c r="H71" s="187"/>
      <c r="I71" s="187"/>
      <c r="J71" s="187"/>
      <c r="K71" s="188"/>
    </row>
    <row r="72" spans="2:11" customFormat="1" ht="18.75" customHeight="1">
      <c r="B72" s="189"/>
      <c r="C72" s="189"/>
      <c r="D72" s="189"/>
      <c r="E72" s="189"/>
      <c r="F72" s="189"/>
      <c r="G72" s="189"/>
      <c r="H72" s="189"/>
      <c r="I72" s="189"/>
      <c r="J72" s="189"/>
      <c r="K72" s="190"/>
    </row>
    <row r="73" spans="2:11" customFormat="1" ht="18.75" customHeight="1">
      <c r="B73" s="190"/>
      <c r="C73" s="190"/>
      <c r="D73" s="190"/>
      <c r="E73" s="190"/>
      <c r="F73" s="190"/>
      <c r="G73" s="190"/>
      <c r="H73" s="190"/>
      <c r="I73" s="190"/>
      <c r="J73" s="190"/>
      <c r="K73" s="190"/>
    </row>
    <row r="74" spans="2:11" customFormat="1" ht="7.5" customHeight="1">
      <c r="B74" s="191"/>
      <c r="C74" s="192"/>
      <c r="D74" s="192"/>
      <c r="E74" s="192"/>
      <c r="F74" s="192"/>
      <c r="G74" s="192"/>
      <c r="H74" s="192"/>
      <c r="I74" s="192"/>
      <c r="J74" s="192"/>
      <c r="K74" s="193"/>
    </row>
    <row r="75" spans="2:11" customFormat="1" ht="45" customHeight="1">
      <c r="B75" s="194"/>
      <c r="C75" s="305" t="s">
        <v>439</v>
      </c>
      <c r="D75" s="305"/>
      <c r="E75" s="305"/>
      <c r="F75" s="305"/>
      <c r="G75" s="305"/>
      <c r="H75" s="305"/>
      <c r="I75" s="305"/>
      <c r="J75" s="305"/>
      <c r="K75" s="195"/>
    </row>
    <row r="76" spans="2:11" customFormat="1" ht="17.25" customHeight="1">
      <c r="B76" s="194"/>
      <c r="C76" s="196" t="s">
        <v>440</v>
      </c>
      <c r="D76" s="196"/>
      <c r="E76" s="196"/>
      <c r="F76" s="196" t="s">
        <v>441</v>
      </c>
      <c r="G76" s="197"/>
      <c r="H76" s="196" t="s">
        <v>58</v>
      </c>
      <c r="I76" s="196" t="s">
        <v>61</v>
      </c>
      <c r="J76" s="196" t="s">
        <v>442</v>
      </c>
      <c r="K76" s="195"/>
    </row>
    <row r="77" spans="2:11" customFormat="1" ht="17.25" customHeight="1">
      <c r="B77" s="194"/>
      <c r="C77" s="198" t="s">
        <v>443</v>
      </c>
      <c r="D77" s="198"/>
      <c r="E77" s="198"/>
      <c r="F77" s="199" t="s">
        <v>444</v>
      </c>
      <c r="G77" s="200"/>
      <c r="H77" s="198"/>
      <c r="I77" s="198"/>
      <c r="J77" s="198" t="s">
        <v>445</v>
      </c>
      <c r="K77" s="195"/>
    </row>
    <row r="78" spans="2:11" customFormat="1" ht="5.25" customHeight="1">
      <c r="B78" s="194"/>
      <c r="C78" s="201"/>
      <c r="D78" s="201"/>
      <c r="E78" s="201"/>
      <c r="F78" s="201"/>
      <c r="G78" s="202"/>
      <c r="H78" s="201"/>
      <c r="I78" s="201"/>
      <c r="J78" s="201"/>
      <c r="K78" s="195"/>
    </row>
    <row r="79" spans="2:11" customFormat="1" ht="15" customHeight="1">
      <c r="B79" s="194"/>
      <c r="C79" s="183" t="s">
        <v>57</v>
      </c>
      <c r="D79" s="203"/>
      <c r="E79" s="203"/>
      <c r="F79" s="204" t="s">
        <v>446</v>
      </c>
      <c r="G79" s="205"/>
      <c r="H79" s="183" t="s">
        <v>447</v>
      </c>
      <c r="I79" s="183" t="s">
        <v>448</v>
      </c>
      <c r="J79" s="183">
        <v>20</v>
      </c>
      <c r="K79" s="195"/>
    </row>
    <row r="80" spans="2:11" customFormat="1" ht="15" customHeight="1">
      <c r="B80" s="194"/>
      <c r="C80" s="183" t="s">
        <v>449</v>
      </c>
      <c r="D80" s="183"/>
      <c r="E80" s="183"/>
      <c r="F80" s="204" t="s">
        <v>446</v>
      </c>
      <c r="G80" s="205"/>
      <c r="H80" s="183" t="s">
        <v>450</v>
      </c>
      <c r="I80" s="183" t="s">
        <v>448</v>
      </c>
      <c r="J80" s="183">
        <v>120</v>
      </c>
      <c r="K80" s="195"/>
    </row>
    <row r="81" spans="2:11" customFormat="1" ht="15" customHeight="1">
      <c r="B81" s="206"/>
      <c r="C81" s="183" t="s">
        <v>451</v>
      </c>
      <c r="D81" s="183"/>
      <c r="E81" s="183"/>
      <c r="F81" s="204" t="s">
        <v>452</v>
      </c>
      <c r="G81" s="205"/>
      <c r="H81" s="183" t="s">
        <v>453</v>
      </c>
      <c r="I81" s="183" t="s">
        <v>448</v>
      </c>
      <c r="J81" s="183">
        <v>50</v>
      </c>
      <c r="K81" s="195"/>
    </row>
    <row r="82" spans="2:11" customFormat="1" ht="15" customHeight="1">
      <c r="B82" s="206"/>
      <c r="C82" s="183" t="s">
        <v>454</v>
      </c>
      <c r="D82" s="183"/>
      <c r="E82" s="183"/>
      <c r="F82" s="204" t="s">
        <v>446</v>
      </c>
      <c r="G82" s="205"/>
      <c r="H82" s="183" t="s">
        <v>455</v>
      </c>
      <c r="I82" s="183" t="s">
        <v>456</v>
      </c>
      <c r="J82" s="183"/>
      <c r="K82" s="195"/>
    </row>
    <row r="83" spans="2:11" customFormat="1" ht="15" customHeight="1">
      <c r="B83" s="206"/>
      <c r="C83" s="183" t="s">
        <v>457</v>
      </c>
      <c r="D83" s="183"/>
      <c r="E83" s="183"/>
      <c r="F83" s="204" t="s">
        <v>452</v>
      </c>
      <c r="G83" s="183"/>
      <c r="H83" s="183" t="s">
        <v>458</v>
      </c>
      <c r="I83" s="183" t="s">
        <v>448</v>
      </c>
      <c r="J83" s="183">
        <v>15</v>
      </c>
      <c r="K83" s="195"/>
    </row>
    <row r="84" spans="2:11" customFormat="1" ht="15" customHeight="1">
      <c r="B84" s="206"/>
      <c r="C84" s="183" t="s">
        <v>459</v>
      </c>
      <c r="D84" s="183"/>
      <c r="E84" s="183"/>
      <c r="F84" s="204" t="s">
        <v>452</v>
      </c>
      <c r="G84" s="183"/>
      <c r="H84" s="183" t="s">
        <v>460</v>
      </c>
      <c r="I84" s="183" t="s">
        <v>448</v>
      </c>
      <c r="J84" s="183">
        <v>15</v>
      </c>
      <c r="K84" s="195"/>
    </row>
    <row r="85" spans="2:11" customFormat="1" ht="15" customHeight="1">
      <c r="B85" s="206"/>
      <c r="C85" s="183" t="s">
        <v>461</v>
      </c>
      <c r="D85" s="183"/>
      <c r="E85" s="183"/>
      <c r="F85" s="204" t="s">
        <v>452</v>
      </c>
      <c r="G85" s="183"/>
      <c r="H85" s="183" t="s">
        <v>462</v>
      </c>
      <c r="I85" s="183" t="s">
        <v>448</v>
      </c>
      <c r="J85" s="183">
        <v>20</v>
      </c>
      <c r="K85" s="195"/>
    </row>
    <row r="86" spans="2:11" customFormat="1" ht="15" customHeight="1">
      <c r="B86" s="206"/>
      <c r="C86" s="183" t="s">
        <v>463</v>
      </c>
      <c r="D86" s="183"/>
      <c r="E86" s="183"/>
      <c r="F86" s="204" t="s">
        <v>452</v>
      </c>
      <c r="G86" s="183"/>
      <c r="H86" s="183" t="s">
        <v>464</v>
      </c>
      <c r="I86" s="183" t="s">
        <v>448</v>
      </c>
      <c r="J86" s="183">
        <v>20</v>
      </c>
      <c r="K86" s="195"/>
    </row>
    <row r="87" spans="2:11" customFormat="1" ht="15" customHeight="1">
      <c r="B87" s="206"/>
      <c r="C87" s="183" t="s">
        <v>465</v>
      </c>
      <c r="D87" s="183"/>
      <c r="E87" s="183"/>
      <c r="F87" s="204" t="s">
        <v>452</v>
      </c>
      <c r="G87" s="205"/>
      <c r="H87" s="183" t="s">
        <v>466</v>
      </c>
      <c r="I87" s="183" t="s">
        <v>448</v>
      </c>
      <c r="J87" s="183">
        <v>50</v>
      </c>
      <c r="K87" s="195"/>
    </row>
    <row r="88" spans="2:11" customFormat="1" ht="15" customHeight="1">
      <c r="B88" s="206"/>
      <c r="C88" s="183" t="s">
        <v>467</v>
      </c>
      <c r="D88" s="183"/>
      <c r="E88" s="183"/>
      <c r="F88" s="204" t="s">
        <v>452</v>
      </c>
      <c r="G88" s="205"/>
      <c r="H88" s="183" t="s">
        <v>468</v>
      </c>
      <c r="I88" s="183" t="s">
        <v>448</v>
      </c>
      <c r="J88" s="183">
        <v>20</v>
      </c>
      <c r="K88" s="195"/>
    </row>
    <row r="89" spans="2:11" customFormat="1" ht="15" customHeight="1">
      <c r="B89" s="206"/>
      <c r="C89" s="183" t="s">
        <v>469</v>
      </c>
      <c r="D89" s="183"/>
      <c r="E89" s="183"/>
      <c r="F89" s="204" t="s">
        <v>452</v>
      </c>
      <c r="G89" s="205"/>
      <c r="H89" s="183" t="s">
        <v>470</v>
      </c>
      <c r="I89" s="183" t="s">
        <v>448</v>
      </c>
      <c r="J89" s="183">
        <v>20</v>
      </c>
      <c r="K89" s="195"/>
    </row>
    <row r="90" spans="2:11" customFormat="1" ht="15" customHeight="1">
      <c r="B90" s="206"/>
      <c r="C90" s="183" t="s">
        <v>471</v>
      </c>
      <c r="D90" s="183"/>
      <c r="E90" s="183"/>
      <c r="F90" s="204" t="s">
        <v>452</v>
      </c>
      <c r="G90" s="205"/>
      <c r="H90" s="183" t="s">
        <v>472</v>
      </c>
      <c r="I90" s="183" t="s">
        <v>448</v>
      </c>
      <c r="J90" s="183">
        <v>50</v>
      </c>
      <c r="K90" s="195"/>
    </row>
    <row r="91" spans="2:11" customFormat="1" ht="15" customHeight="1">
      <c r="B91" s="206"/>
      <c r="C91" s="183" t="s">
        <v>473</v>
      </c>
      <c r="D91" s="183"/>
      <c r="E91" s="183"/>
      <c r="F91" s="204" t="s">
        <v>452</v>
      </c>
      <c r="G91" s="205"/>
      <c r="H91" s="183" t="s">
        <v>473</v>
      </c>
      <c r="I91" s="183" t="s">
        <v>448</v>
      </c>
      <c r="J91" s="183">
        <v>50</v>
      </c>
      <c r="K91" s="195"/>
    </row>
    <row r="92" spans="2:11" customFormat="1" ht="15" customHeight="1">
      <c r="B92" s="206"/>
      <c r="C92" s="183" t="s">
        <v>474</v>
      </c>
      <c r="D92" s="183"/>
      <c r="E92" s="183"/>
      <c r="F92" s="204" t="s">
        <v>452</v>
      </c>
      <c r="G92" s="205"/>
      <c r="H92" s="183" t="s">
        <v>475</v>
      </c>
      <c r="I92" s="183" t="s">
        <v>448</v>
      </c>
      <c r="J92" s="183">
        <v>255</v>
      </c>
      <c r="K92" s="195"/>
    </row>
    <row r="93" spans="2:11" customFormat="1" ht="15" customHeight="1">
      <c r="B93" s="206"/>
      <c r="C93" s="183" t="s">
        <v>476</v>
      </c>
      <c r="D93" s="183"/>
      <c r="E93" s="183"/>
      <c r="F93" s="204" t="s">
        <v>446</v>
      </c>
      <c r="G93" s="205"/>
      <c r="H93" s="183" t="s">
        <v>477</v>
      </c>
      <c r="I93" s="183" t="s">
        <v>478</v>
      </c>
      <c r="J93" s="183"/>
      <c r="K93" s="195"/>
    </row>
    <row r="94" spans="2:11" customFormat="1" ht="15" customHeight="1">
      <c r="B94" s="206"/>
      <c r="C94" s="183" t="s">
        <v>479</v>
      </c>
      <c r="D94" s="183"/>
      <c r="E94" s="183"/>
      <c r="F94" s="204" t="s">
        <v>446</v>
      </c>
      <c r="G94" s="205"/>
      <c r="H94" s="183" t="s">
        <v>480</v>
      </c>
      <c r="I94" s="183" t="s">
        <v>481</v>
      </c>
      <c r="J94" s="183"/>
      <c r="K94" s="195"/>
    </row>
    <row r="95" spans="2:11" customFormat="1" ht="15" customHeight="1">
      <c r="B95" s="206"/>
      <c r="C95" s="183" t="s">
        <v>482</v>
      </c>
      <c r="D95" s="183"/>
      <c r="E95" s="183"/>
      <c r="F95" s="204" t="s">
        <v>446</v>
      </c>
      <c r="G95" s="205"/>
      <c r="H95" s="183" t="s">
        <v>482</v>
      </c>
      <c r="I95" s="183" t="s">
        <v>481</v>
      </c>
      <c r="J95" s="183"/>
      <c r="K95" s="195"/>
    </row>
    <row r="96" spans="2:11" customFormat="1" ht="15" customHeight="1">
      <c r="B96" s="206"/>
      <c r="C96" s="183" t="s">
        <v>42</v>
      </c>
      <c r="D96" s="183"/>
      <c r="E96" s="183"/>
      <c r="F96" s="204" t="s">
        <v>446</v>
      </c>
      <c r="G96" s="205"/>
      <c r="H96" s="183" t="s">
        <v>483</v>
      </c>
      <c r="I96" s="183" t="s">
        <v>481</v>
      </c>
      <c r="J96" s="183"/>
      <c r="K96" s="195"/>
    </row>
    <row r="97" spans="2:11" customFormat="1" ht="15" customHeight="1">
      <c r="B97" s="206"/>
      <c r="C97" s="183" t="s">
        <v>52</v>
      </c>
      <c r="D97" s="183"/>
      <c r="E97" s="183"/>
      <c r="F97" s="204" t="s">
        <v>446</v>
      </c>
      <c r="G97" s="205"/>
      <c r="H97" s="183" t="s">
        <v>484</v>
      </c>
      <c r="I97" s="183" t="s">
        <v>481</v>
      </c>
      <c r="J97" s="183"/>
      <c r="K97" s="195"/>
    </row>
    <row r="98" spans="2:11" customFormat="1" ht="15" customHeight="1">
      <c r="B98" s="207"/>
      <c r="C98" s="208"/>
      <c r="D98" s="208"/>
      <c r="E98" s="208"/>
      <c r="F98" s="208"/>
      <c r="G98" s="208"/>
      <c r="H98" s="208"/>
      <c r="I98" s="208"/>
      <c r="J98" s="208"/>
      <c r="K98" s="209"/>
    </row>
    <row r="99" spans="2:11" customFormat="1" ht="18.75" customHeight="1">
      <c r="B99" s="210"/>
      <c r="C99" s="211"/>
      <c r="D99" s="211"/>
      <c r="E99" s="211"/>
      <c r="F99" s="211"/>
      <c r="G99" s="211"/>
      <c r="H99" s="211"/>
      <c r="I99" s="211"/>
      <c r="J99" s="211"/>
      <c r="K99" s="210"/>
    </row>
    <row r="100" spans="2:11" customFormat="1" ht="18.75" customHeight="1">
      <c r="B100" s="190"/>
      <c r="C100" s="190"/>
      <c r="D100" s="190"/>
      <c r="E100" s="190"/>
      <c r="F100" s="190"/>
      <c r="G100" s="190"/>
      <c r="H100" s="190"/>
      <c r="I100" s="190"/>
      <c r="J100" s="190"/>
      <c r="K100" s="190"/>
    </row>
    <row r="101" spans="2:11" customFormat="1" ht="7.5" customHeight="1">
      <c r="B101" s="191"/>
      <c r="C101" s="192"/>
      <c r="D101" s="192"/>
      <c r="E101" s="192"/>
      <c r="F101" s="192"/>
      <c r="G101" s="192"/>
      <c r="H101" s="192"/>
      <c r="I101" s="192"/>
      <c r="J101" s="192"/>
      <c r="K101" s="193"/>
    </row>
    <row r="102" spans="2:11" customFormat="1" ht="45" customHeight="1">
      <c r="B102" s="194"/>
      <c r="C102" s="305" t="s">
        <v>485</v>
      </c>
      <c r="D102" s="305"/>
      <c r="E102" s="305"/>
      <c r="F102" s="305"/>
      <c r="G102" s="305"/>
      <c r="H102" s="305"/>
      <c r="I102" s="305"/>
      <c r="J102" s="305"/>
      <c r="K102" s="195"/>
    </row>
    <row r="103" spans="2:11" customFormat="1" ht="17.25" customHeight="1">
      <c r="B103" s="194"/>
      <c r="C103" s="196" t="s">
        <v>440</v>
      </c>
      <c r="D103" s="196"/>
      <c r="E103" s="196"/>
      <c r="F103" s="196" t="s">
        <v>441</v>
      </c>
      <c r="G103" s="197"/>
      <c r="H103" s="196" t="s">
        <v>58</v>
      </c>
      <c r="I103" s="196" t="s">
        <v>61</v>
      </c>
      <c r="J103" s="196" t="s">
        <v>442</v>
      </c>
      <c r="K103" s="195"/>
    </row>
    <row r="104" spans="2:11" customFormat="1" ht="17.25" customHeight="1">
      <c r="B104" s="194"/>
      <c r="C104" s="198" t="s">
        <v>443</v>
      </c>
      <c r="D104" s="198"/>
      <c r="E104" s="198"/>
      <c r="F104" s="199" t="s">
        <v>444</v>
      </c>
      <c r="G104" s="200"/>
      <c r="H104" s="198"/>
      <c r="I104" s="198"/>
      <c r="J104" s="198" t="s">
        <v>445</v>
      </c>
      <c r="K104" s="195"/>
    </row>
    <row r="105" spans="2:11" customFormat="1" ht="5.25" customHeight="1">
      <c r="B105" s="194"/>
      <c r="C105" s="196"/>
      <c r="D105" s="196"/>
      <c r="E105" s="196"/>
      <c r="F105" s="196"/>
      <c r="G105" s="212"/>
      <c r="H105" s="196"/>
      <c r="I105" s="196"/>
      <c r="J105" s="196"/>
      <c r="K105" s="195"/>
    </row>
    <row r="106" spans="2:11" customFormat="1" ht="15" customHeight="1">
      <c r="B106" s="194"/>
      <c r="C106" s="183" t="s">
        <v>57</v>
      </c>
      <c r="D106" s="203"/>
      <c r="E106" s="203"/>
      <c r="F106" s="204" t="s">
        <v>446</v>
      </c>
      <c r="G106" s="183"/>
      <c r="H106" s="183" t="s">
        <v>486</v>
      </c>
      <c r="I106" s="183" t="s">
        <v>448</v>
      </c>
      <c r="J106" s="183">
        <v>20</v>
      </c>
      <c r="K106" s="195"/>
    </row>
    <row r="107" spans="2:11" customFormat="1" ht="15" customHeight="1">
      <c r="B107" s="194"/>
      <c r="C107" s="183" t="s">
        <v>449</v>
      </c>
      <c r="D107" s="183"/>
      <c r="E107" s="183"/>
      <c r="F107" s="204" t="s">
        <v>446</v>
      </c>
      <c r="G107" s="183"/>
      <c r="H107" s="183" t="s">
        <v>486</v>
      </c>
      <c r="I107" s="183" t="s">
        <v>448</v>
      </c>
      <c r="J107" s="183">
        <v>120</v>
      </c>
      <c r="K107" s="195"/>
    </row>
    <row r="108" spans="2:11" customFormat="1" ht="15" customHeight="1">
      <c r="B108" s="206"/>
      <c r="C108" s="183" t="s">
        <v>451</v>
      </c>
      <c r="D108" s="183"/>
      <c r="E108" s="183"/>
      <c r="F108" s="204" t="s">
        <v>452</v>
      </c>
      <c r="G108" s="183"/>
      <c r="H108" s="183" t="s">
        <v>486</v>
      </c>
      <c r="I108" s="183" t="s">
        <v>448</v>
      </c>
      <c r="J108" s="183">
        <v>50</v>
      </c>
      <c r="K108" s="195"/>
    </row>
    <row r="109" spans="2:11" customFormat="1" ht="15" customHeight="1">
      <c r="B109" s="206"/>
      <c r="C109" s="183" t="s">
        <v>454</v>
      </c>
      <c r="D109" s="183"/>
      <c r="E109" s="183"/>
      <c r="F109" s="204" t="s">
        <v>446</v>
      </c>
      <c r="G109" s="183"/>
      <c r="H109" s="183" t="s">
        <v>486</v>
      </c>
      <c r="I109" s="183" t="s">
        <v>456</v>
      </c>
      <c r="J109" s="183"/>
      <c r="K109" s="195"/>
    </row>
    <row r="110" spans="2:11" customFormat="1" ht="15" customHeight="1">
      <c r="B110" s="206"/>
      <c r="C110" s="183" t="s">
        <v>465</v>
      </c>
      <c r="D110" s="183"/>
      <c r="E110" s="183"/>
      <c r="F110" s="204" t="s">
        <v>452</v>
      </c>
      <c r="G110" s="183"/>
      <c r="H110" s="183" t="s">
        <v>486</v>
      </c>
      <c r="I110" s="183" t="s">
        <v>448</v>
      </c>
      <c r="J110" s="183">
        <v>50</v>
      </c>
      <c r="K110" s="195"/>
    </row>
    <row r="111" spans="2:11" customFormat="1" ht="15" customHeight="1">
      <c r="B111" s="206"/>
      <c r="C111" s="183" t="s">
        <v>473</v>
      </c>
      <c r="D111" s="183"/>
      <c r="E111" s="183"/>
      <c r="F111" s="204" t="s">
        <v>452</v>
      </c>
      <c r="G111" s="183"/>
      <c r="H111" s="183" t="s">
        <v>486</v>
      </c>
      <c r="I111" s="183" t="s">
        <v>448</v>
      </c>
      <c r="J111" s="183">
        <v>50</v>
      </c>
      <c r="K111" s="195"/>
    </row>
    <row r="112" spans="2:11" customFormat="1" ht="15" customHeight="1">
      <c r="B112" s="206"/>
      <c r="C112" s="183" t="s">
        <v>471</v>
      </c>
      <c r="D112" s="183"/>
      <c r="E112" s="183"/>
      <c r="F112" s="204" t="s">
        <v>452</v>
      </c>
      <c r="G112" s="183"/>
      <c r="H112" s="183" t="s">
        <v>486</v>
      </c>
      <c r="I112" s="183" t="s">
        <v>448</v>
      </c>
      <c r="J112" s="183">
        <v>50</v>
      </c>
      <c r="K112" s="195"/>
    </row>
    <row r="113" spans="2:11" customFormat="1" ht="15" customHeight="1">
      <c r="B113" s="206"/>
      <c r="C113" s="183" t="s">
        <v>57</v>
      </c>
      <c r="D113" s="183"/>
      <c r="E113" s="183"/>
      <c r="F113" s="204" t="s">
        <v>446</v>
      </c>
      <c r="G113" s="183"/>
      <c r="H113" s="183" t="s">
        <v>487</v>
      </c>
      <c r="I113" s="183" t="s">
        <v>448</v>
      </c>
      <c r="J113" s="183">
        <v>20</v>
      </c>
      <c r="K113" s="195"/>
    </row>
    <row r="114" spans="2:11" customFormat="1" ht="15" customHeight="1">
      <c r="B114" s="206"/>
      <c r="C114" s="183" t="s">
        <v>488</v>
      </c>
      <c r="D114" s="183"/>
      <c r="E114" s="183"/>
      <c r="F114" s="204" t="s">
        <v>446</v>
      </c>
      <c r="G114" s="183"/>
      <c r="H114" s="183" t="s">
        <v>489</v>
      </c>
      <c r="I114" s="183" t="s">
        <v>448</v>
      </c>
      <c r="J114" s="183">
        <v>120</v>
      </c>
      <c r="K114" s="195"/>
    </row>
    <row r="115" spans="2:11" customFormat="1" ht="15" customHeight="1">
      <c r="B115" s="206"/>
      <c r="C115" s="183" t="s">
        <v>42</v>
      </c>
      <c r="D115" s="183"/>
      <c r="E115" s="183"/>
      <c r="F115" s="204" t="s">
        <v>446</v>
      </c>
      <c r="G115" s="183"/>
      <c r="H115" s="183" t="s">
        <v>490</v>
      </c>
      <c r="I115" s="183" t="s">
        <v>481</v>
      </c>
      <c r="J115" s="183"/>
      <c r="K115" s="195"/>
    </row>
    <row r="116" spans="2:11" customFormat="1" ht="15" customHeight="1">
      <c r="B116" s="206"/>
      <c r="C116" s="183" t="s">
        <v>52</v>
      </c>
      <c r="D116" s="183"/>
      <c r="E116" s="183"/>
      <c r="F116" s="204" t="s">
        <v>446</v>
      </c>
      <c r="G116" s="183"/>
      <c r="H116" s="183" t="s">
        <v>491</v>
      </c>
      <c r="I116" s="183" t="s">
        <v>481</v>
      </c>
      <c r="J116" s="183"/>
      <c r="K116" s="195"/>
    </row>
    <row r="117" spans="2:11" customFormat="1" ht="15" customHeight="1">
      <c r="B117" s="206"/>
      <c r="C117" s="183" t="s">
        <v>61</v>
      </c>
      <c r="D117" s="183"/>
      <c r="E117" s="183"/>
      <c r="F117" s="204" t="s">
        <v>446</v>
      </c>
      <c r="G117" s="183"/>
      <c r="H117" s="183" t="s">
        <v>492</v>
      </c>
      <c r="I117" s="183" t="s">
        <v>493</v>
      </c>
      <c r="J117" s="183"/>
      <c r="K117" s="195"/>
    </row>
    <row r="118" spans="2:11" customFormat="1" ht="15" customHeight="1">
      <c r="B118" s="207"/>
      <c r="C118" s="213"/>
      <c r="D118" s="213"/>
      <c r="E118" s="213"/>
      <c r="F118" s="213"/>
      <c r="G118" s="213"/>
      <c r="H118" s="213"/>
      <c r="I118" s="213"/>
      <c r="J118" s="213"/>
      <c r="K118" s="209"/>
    </row>
    <row r="119" spans="2:11" customFormat="1" ht="18.75" customHeight="1">
      <c r="B119" s="214"/>
      <c r="C119" s="215"/>
      <c r="D119" s="215"/>
      <c r="E119" s="215"/>
      <c r="F119" s="216"/>
      <c r="G119" s="215"/>
      <c r="H119" s="215"/>
      <c r="I119" s="215"/>
      <c r="J119" s="215"/>
      <c r="K119" s="214"/>
    </row>
    <row r="120" spans="2:11" customFormat="1" ht="18.75" customHeight="1">
      <c r="B120" s="190"/>
      <c r="C120" s="190"/>
      <c r="D120" s="190"/>
      <c r="E120" s="190"/>
      <c r="F120" s="190"/>
      <c r="G120" s="190"/>
      <c r="H120" s="190"/>
      <c r="I120" s="190"/>
      <c r="J120" s="190"/>
      <c r="K120" s="190"/>
    </row>
    <row r="121" spans="2:11" customFormat="1" ht="7.5" customHeight="1">
      <c r="B121" s="217"/>
      <c r="C121" s="218"/>
      <c r="D121" s="218"/>
      <c r="E121" s="218"/>
      <c r="F121" s="218"/>
      <c r="G121" s="218"/>
      <c r="H121" s="218"/>
      <c r="I121" s="218"/>
      <c r="J121" s="218"/>
      <c r="K121" s="219"/>
    </row>
    <row r="122" spans="2:11" customFormat="1" ht="45" customHeight="1">
      <c r="B122" s="220"/>
      <c r="C122" s="303" t="s">
        <v>494</v>
      </c>
      <c r="D122" s="303"/>
      <c r="E122" s="303"/>
      <c r="F122" s="303"/>
      <c r="G122" s="303"/>
      <c r="H122" s="303"/>
      <c r="I122" s="303"/>
      <c r="J122" s="303"/>
      <c r="K122" s="221"/>
    </row>
    <row r="123" spans="2:11" customFormat="1" ht="17.25" customHeight="1">
      <c r="B123" s="222"/>
      <c r="C123" s="196" t="s">
        <v>440</v>
      </c>
      <c r="D123" s="196"/>
      <c r="E123" s="196"/>
      <c r="F123" s="196" t="s">
        <v>441</v>
      </c>
      <c r="G123" s="197"/>
      <c r="H123" s="196" t="s">
        <v>58</v>
      </c>
      <c r="I123" s="196" t="s">
        <v>61</v>
      </c>
      <c r="J123" s="196" t="s">
        <v>442</v>
      </c>
      <c r="K123" s="223"/>
    </row>
    <row r="124" spans="2:11" customFormat="1" ht="17.25" customHeight="1">
      <c r="B124" s="222"/>
      <c r="C124" s="198" t="s">
        <v>443</v>
      </c>
      <c r="D124" s="198"/>
      <c r="E124" s="198"/>
      <c r="F124" s="199" t="s">
        <v>444</v>
      </c>
      <c r="G124" s="200"/>
      <c r="H124" s="198"/>
      <c r="I124" s="198"/>
      <c r="J124" s="198" t="s">
        <v>445</v>
      </c>
      <c r="K124" s="223"/>
    </row>
    <row r="125" spans="2:11" customFormat="1" ht="5.25" customHeight="1">
      <c r="B125" s="224"/>
      <c r="C125" s="201"/>
      <c r="D125" s="201"/>
      <c r="E125" s="201"/>
      <c r="F125" s="201"/>
      <c r="G125" s="225"/>
      <c r="H125" s="201"/>
      <c r="I125" s="201"/>
      <c r="J125" s="201"/>
      <c r="K125" s="226"/>
    </row>
    <row r="126" spans="2:11" customFormat="1" ht="15" customHeight="1">
      <c r="B126" s="224"/>
      <c r="C126" s="183" t="s">
        <v>449</v>
      </c>
      <c r="D126" s="203"/>
      <c r="E126" s="203"/>
      <c r="F126" s="204" t="s">
        <v>446</v>
      </c>
      <c r="G126" s="183"/>
      <c r="H126" s="183" t="s">
        <v>486</v>
      </c>
      <c r="I126" s="183" t="s">
        <v>448</v>
      </c>
      <c r="J126" s="183">
        <v>120</v>
      </c>
      <c r="K126" s="227"/>
    </row>
    <row r="127" spans="2:11" customFormat="1" ht="15" customHeight="1">
      <c r="B127" s="224"/>
      <c r="C127" s="183" t="s">
        <v>495</v>
      </c>
      <c r="D127" s="183"/>
      <c r="E127" s="183"/>
      <c r="F127" s="204" t="s">
        <v>446</v>
      </c>
      <c r="G127" s="183"/>
      <c r="H127" s="183" t="s">
        <v>496</v>
      </c>
      <c r="I127" s="183" t="s">
        <v>448</v>
      </c>
      <c r="J127" s="183" t="s">
        <v>497</v>
      </c>
      <c r="K127" s="227"/>
    </row>
    <row r="128" spans="2:11" customFormat="1" ht="15" customHeight="1">
      <c r="B128" s="224"/>
      <c r="C128" s="183" t="s">
        <v>89</v>
      </c>
      <c r="D128" s="183"/>
      <c r="E128" s="183"/>
      <c r="F128" s="204" t="s">
        <v>446</v>
      </c>
      <c r="G128" s="183"/>
      <c r="H128" s="183" t="s">
        <v>498</v>
      </c>
      <c r="I128" s="183" t="s">
        <v>448</v>
      </c>
      <c r="J128" s="183" t="s">
        <v>497</v>
      </c>
      <c r="K128" s="227"/>
    </row>
    <row r="129" spans="2:11" customFormat="1" ht="15" customHeight="1">
      <c r="B129" s="224"/>
      <c r="C129" s="183" t="s">
        <v>457</v>
      </c>
      <c r="D129" s="183"/>
      <c r="E129" s="183"/>
      <c r="F129" s="204" t="s">
        <v>452</v>
      </c>
      <c r="G129" s="183"/>
      <c r="H129" s="183" t="s">
        <v>458</v>
      </c>
      <c r="I129" s="183" t="s">
        <v>448</v>
      </c>
      <c r="J129" s="183">
        <v>15</v>
      </c>
      <c r="K129" s="227"/>
    </row>
    <row r="130" spans="2:11" customFormat="1" ht="15" customHeight="1">
      <c r="B130" s="224"/>
      <c r="C130" s="183" t="s">
        <v>459</v>
      </c>
      <c r="D130" s="183"/>
      <c r="E130" s="183"/>
      <c r="F130" s="204" t="s">
        <v>452</v>
      </c>
      <c r="G130" s="183"/>
      <c r="H130" s="183" t="s">
        <v>460</v>
      </c>
      <c r="I130" s="183" t="s">
        <v>448</v>
      </c>
      <c r="J130" s="183">
        <v>15</v>
      </c>
      <c r="K130" s="227"/>
    </row>
    <row r="131" spans="2:11" customFormat="1" ht="15" customHeight="1">
      <c r="B131" s="224"/>
      <c r="C131" s="183" t="s">
        <v>461</v>
      </c>
      <c r="D131" s="183"/>
      <c r="E131" s="183"/>
      <c r="F131" s="204" t="s">
        <v>452</v>
      </c>
      <c r="G131" s="183"/>
      <c r="H131" s="183" t="s">
        <v>462</v>
      </c>
      <c r="I131" s="183" t="s">
        <v>448</v>
      </c>
      <c r="J131" s="183">
        <v>20</v>
      </c>
      <c r="K131" s="227"/>
    </row>
    <row r="132" spans="2:11" customFormat="1" ht="15" customHeight="1">
      <c r="B132" s="224"/>
      <c r="C132" s="183" t="s">
        <v>463</v>
      </c>
      <c r="D132" s="183"/>
      <c r="E132" s="183"/>
      <c r="F132" s="204" t="s">
        <v>452</v>
      </c>
      <c r="G132" s="183"/>
      <c r="H132" s="183" t="s">
        <v>464</v>
      </c>
      <c r="I132" s="183" t="s">
        <v>448</v>
      </c>
      <c r="J132" s="183">
        <v>20</v>
      </c>
      <c r="K132" s="227"/>
    </row>
    <row r="133" spans="2:11" customFormat="1" ht="15" customHeight="1">
      <c r="B133" s="224"/>
      <c r="C133" s="183" t="s">
        <v>451</v>
      </c>
      <c r="D133" s="183"/>
      <c r="E133" s="183"/>
      <c r="F133" s="204" t="s">
        <v>452</v>
      </c>
      <c r="G133" s="183"/>
      <c r="H133" s="183" t="s">
        <v>486</v>
      </c>
      <c r="I133" s="183" t="s">
        <v>448</v>
      </c>
      <c r="J133" s="183">
        <v>50</v>
      </c>
      <c r="K133" s="227"/>
    </row>
    <row r="134" spans="2:11" customFormat="1" ht="15" customHeight="1">
      <c r="B134" s="224"/>
      <c r="C134" s="183" t="s">
        <v>465</v>
      </c>
      <c r="D134" s="183"/>
      <c r="E134" s="183"/>
      <c r="F134" s="204" t="s">
        <v>452</v>
      </c>
      <c r="G134" s="183"/>
      <c r="H134" s="183" t="s">
        <v>486</v>
      </c>
      <c r="I134" s="183" t="s">
        <v>448</v>
      </c>
      <c r="J134" s="183">
        <v>50</v>
      </c>
      <c r="K134" s="227"/>
    </row>
    <row r="135" spans="2:11" customFormat="1" ht="15" customHeight="1">
      <c r="B135" s="224"/>
      <c r="C135" s="183" t="s">
        <v>471</v>
      </c>
      <c r="D135" s="183"/>
      <c r="E135" s="183"/>
      <c r="F135" s="204" t="s">
        <v>452</v>
      </c>
      <c r="G135" s="183"/>
      <c r="H135" s="183" t="s">
        <v>486</v>
      </c>
      <c r="I135" s="183" t="s">
        <v>448</v>
      </c>
      <c r="J135" s="183">
        <v>50</v>
      </c>
      <c r="K135" s="227"/>
    </row>
    <row r="136" spans="2:11" customFormat="1" ht="15" customHeight="1">
      <c r="B136" s="224"/>
      <c r="C136" s="183" t="s">
        <v>473</v>
      </c>
      <c r="D136" s="183"/>
      <c r="E136" s="183"/>
      <c r="F136" s="204" t="s">
        <v>452</v>
      </c>
      <c r="G136" s="183"/>
      <c r="H136" s="183" t="s">
        <v>486</v>
      </c>
      <c r="I136" s="183" t="s">
        <v>448</v>
      </c>
      <c r="J136" s="183">
        <v>50</v>
      </c>
      <c r="K136" s="227"/>
    </row>
    <row r="137" spans="2:11" customFormat="1" ht="15" customHeight="1">
      <c r="B137" s="224"/>
      <c r="C137" s="183" t="s">
        <v>474</v>
      </c>
      <c r="D137" s="183"/>
      <c r="E137" s="183"/>
      <c r="F137" s="204" t="s">
        <v>452</v>
      </c>
      <c r="G137" s="183"/>
      <c r="H137" s="183" t="s">
        <v>499</v>
      </c>
      <c r="I137" s="183" t="s">
        <v>448</v>
      </c>
      <c r="J137" s="183">
        <v>255</v>
      </c>
      <c r="K137" s="227"/>
    </row>
    <row r="138" spans="2:11" customFormat="1" ht="15" customHeight="1">
      <c r="B138" s="224"/>
      <c r="C138" s="183" t="s">
        <v>476</v>
      </c>
      <c r="D138" s="183"/>
      <c r="E138" s="183"/>
      <c r="F138" s="204" t="s">
        <v>446</v>
      </c>
      <c r="G138" s="183"/>
      <c r="H138" s="183" t="s">
        <v>500</v>
      </c>
      <c r="I138" s="183" t="s">
        <v>478</v>
      </c>
      <c r="J138" s="183"/>
      <c r="K138" s="227"/>
    </row>
    <row r="139" spans="2:11" customFormat="1" ht="15" customHeight="1">
      <c r="B139" s="224"/>
      <c r="C139" s="183" t="s">
        <v>479</v>
      </c>
      <c r="D139" s="183"/>
      <c r="E139" s="183"/>
      <c r="F139" s="204" t="s">
        <v>446</v>
      </c>
      <c r="G139" s="183"/>
      <c r="H139" s="183" t="s">
        <v>501</v>
      </c>
      <c r="I139" s="183" t="s">
        <v>481</v>
      </c>
      <c r="J139" s="183"/>
      <c r="K139" s="227"/>
    </row>
    <row r="140" spans="2:11" customFormat="1" ht="15" customHeight="1">
      <c r="B140" s="224"/>
      <c r="C140" s="183" t="s">
        <v>482</v>
      </c>
      <c r="D140" s="183"/>
      <c r="E140" s="183"/>
      <c r="F140" s="204" t="s">
        <v>446</v>
      </c>
      <c r="G140" s="183"/>
      <c r="H140" s="183" t="s">
        <v>482</v>
      </c>
      <c r="I140" s="183" t="s">
        <v>481</v>
      </c>
      <c r="J140" s="183"/>
      <c r="K140" s="227"/>
    </row>
    <row r="141" spans="2:11" customFormat="1" ht="15" customHeight="1">
      <c r="B141" s="224"/>
      <c r="C141" s="183" t="s">
        <v>42</v>
      </c>
      <c r="D141" s="183"/>
      <c r="E141" s="183"/>
      <c r="F141" s="204" t="s">
        <v>446</v>
      </c>
      <c r="G141" s="183"/>
      <c r="H141" s="183" t="s">
        <v>502</v>
      </c>
      <c r="I141" s="183" t="s">
        <v>481</v>
      </c>
      <c r="J141" s="183"/>
      <c r="K141" s="227"/>
    </row>
    <row r="142" spans="2:11" customFormat="1" ht="15" customHeight="1">
      <c r="B142" s="224"/>
      <c r="C142" s="183" t="s">
        <v>503</v>
      </c>
      <c r="D142" s="183"/>
      <c r="E142" s="183"/>
      <c r="F142" s="204" t="s">
        <v>446</v>
      </c>
      <c r="G142" s="183"/>
      <c r="H142" s="183" t="s">
        <v>504</v>
      </c>
      <c r="I142" s="183" t="s">
        <v>481</v>
      </c>
      <c r="J142" s="183"/>
      <c r="K142" s="227"/>
    </row>
    <row r="143" spans="2:11" customFormat="1" ht="15" customHeight="1">
      <c r="B143" s="228"/>
      <c r="C143" s="229"/>
      <c r="D143" s="229"/>
      <c r="E143" s="229"/>
      <c r="F143" s="229"/>
      <c r="G143" s="229"/>
      <c r="H143" s="229"/>
      <c r="I143" s="229"/>
      <c r="J143" s="229"/>
      <c r="K143" s="230"/>
    </row>
    <row r="144" spans="2:11" customFormat="1" ht="18.75" customHeight="1">
      <c r="B144" s="215"/>
      <c r="C144" s="215"/>
      <c r="D144" s="215"/>
      <c r="E144" s="215"/>
      <c r="F144" s="216"/>
      <c r="G144" s="215"/>
      <c r="H144" s="215"/>
      <c r="I144" s="215"/>
      <c r="J144" s="215"/>
      <c r="K144" s="215"/>
    </row>
    <row r="145" spans="2:11" customFormat="1" ht="18.75" customHeight="1">
      <c r="B145" s="190"/>
      <c r="C145" s="190"/>
      <c r="D145" s="190"/>
      <c r="E145" s="190"/>
      <c r="F145" s="190"/>
      <c r="G145" s="190"/>
      <c r="H145" s="190"/>
      <c r="I145" s="190"/>
      <c r="J145" s="190"/>
      <c r="K145" s="190"/>
    </row>
    <row r="146" spans="2:11" customFormat="1" ht="7.5" customHeight="1">
      <c r="B146" s="191"/>
      <c r="C146" s="192"/>
      <c r="D146" s="192"/>
      <c r="E146" s="192"/>
      <c r="F146" s="192"/>
      <c r="G146" s="192"/>
      <c r="H146" s="192"/>
      <c r="I146" s="192"/>
      <c r="J146" s="192"/>
      <c r="K146" s="193"/>
    </row>
    <row r="147" spans="2:11" customFormat="1" ht="45" customHeight="1">
      <c r="B147" s="194"/>
      <c r="C147" s="305" t="s">
        <v>505</v>
      </c>
      <c r="D147" s="305"/>
      <c r="E147" s="305"/>
      <c r="F147" s="305"/>
      <c r="G147" s="305"/>
      <c r="H147" s="305"/>
      <c r="I147" s="305"/>
      <c r="J147" s="305"/>
      <c r="K147" s="195"/>
    </row>
    <row r="148" spans="2:11" customFormat="1" ht="17.25" customHeight="1">
      <c r="B148" s="194"/>
      <c r="C148" s="196" t="s">
        <v>440</v>
      </c>
      <c r="D148" s="196"/>
      <c r="E148" s="196"/>
      <c r="F148" s="196" t="s">
        <v>441</v>
      </c>
      <c r="G148" s="197"/>
      <c r="H148" s="196" t="s">
        <v>58</v>
      </c>
      <c r="I148" s="196" t="s">
        <v>61</v>
      </c>
      <c r="J148" s="196" t="s">
        <v>442</v>
      </c>
      <c r="K148" s="195"/>
    </row>
    <row r="149" spans="2:11" customFormat="1" ht="17.25" customHeight="1">
      <c r="B149" s="194"/>
      <c r="C149" s="198" t="s">
        <v>443</v>
      </c>
      <c r="D149" s="198"/>
      <c r="E149" s="198"/>
      <c r="F149" s="199" t="s">
        <v>444</v>
      </c>
      <c r="G149" s="200"/>
      <c r="H149" s="198"/>
      <c r="I149" s="198"/>
      <c r="J149" s="198" t="s">
        <v>445</v>
      </c>
      <c r="K149" s="195"/>
    </row>
    <row r="150" spans="2:11" customFormat="1" ht="5.25" customHeight="1">
      <c r="B150" s="206"/>
      <c r="C150" s="201"/>
      <c r="D150" s="201"/>
      <c r="E150" s="201"/>
      <c r="F150" s="201"/>
      <c r="G150" s="202"/>
      <c r="H150" s="201"/>
      <c r="I150" s="201"/>
      <c r="J150" s="201"/>
      <c r="K150" s="227"/>
    </row>
    <row r="151" spans="2:11" customFormat="1" ht="15" customHeight="1">
      <c r="B151" s="206"/>
      <c r="C151" s="231" t="s">
        <v>449</v>
      </c>
      <c r="D151" s="183"/>
      <c r="E151" s="183"/>
      <c r="F151" s="232" t="s">
        <v>446</v>
      </c>
      <c r="G151" s="183"/>
      <c r="H151" s="231" t="s">
        <v>486</v>
      </c>
      <c r="I151" s="231" t="s">
        <v>448</v>
      </c>
      <c r="J151" s="231">
        <v>120</v>
      </c>
      <c r="K151" s="227"/>
    </row>
    <row r="152" spans="2:11" customFormat="1" ht="15" customHeight="1">
      <c r="B152" s="206"/>
      <c r="C152" s="231" t="s">
        <v>495</v>
      </c>
      <c r="D152" s="183"/>
      <c r="E152" s="183"/>
      <c r="F152" s="232" t="s">
        <v>446</v>
      </c>
      <c r="G152" s="183"/>
      <c r="H152" s="231" t="s">
        <v>506</v>
      </c>
      <c r="I152" s="231" t="s">
        <v>448</v>
      </c>
      <c r="J152" s="231" t="s">
        <v>497</v>
      </c>
      <c r="K152" s="227"/>
    </row>
    <row r="153" spans="2:11" customFormat="1" ht="15" customHeight="1">
      <c r="B153" s="206"/>
      <c r="C153" s="231" t="s">
        <v>89</v>
      </c>
      <c r="D153" s="183"/>
      <c r="E153" s="183"/>
      <c r="F153" s="232" t="s">
        <v>446</v>
      </c>
      <c r="G153" s="183"/>
      <c r="H153" s="231" t="s">
        <v>507</v>
      </c>
      <c r="I153" s="231" t="s">
        <v>448</v>
      </c>
      <c r="J153" s="231" t="s">
        <v>497</v>
      </c>
      <c r="K153" s="227"/>
    </row>
    <row r="154" spans="2:11" customFormat="1" ht="15" customHeight="1">
      <c r="B154" s="206"/>
      <c r="C154" s="231" t="s">
        <v>451</v>
      </c>
      <c r="D154" s="183"/>
      <c r="E154" s="183"/>
      <c r="F154" s="232" t="s">
        <v>452</v>
      </c>
      <c r="G154" s="183"/>
      <c r="H154" s="231" t="s">
        <v>486</v>
      </c>
      <c r="I154" s="231" t="s">
        <v>448</v>
      </c>
      <c r="J154" s="231">
        <v>50</v>
      </c>
      <c r="K154" s="227"/>
    </row>
    <row r="155" spans="2:11" customFormat="1" ht="15" customHeight="1">
      <c r="B155" s="206"/>
      <c r="C155" s="231" t="s">
        <v>454</v>
      </c>
      <c r="D155" s="183"/>
      <c r="E155" s="183"/>
      <c r="F155" s="232" t="s">
        <v>446</v>
      </c>
      <c r="G155" s="183"/>
      <c r="H155" s="231" t="s">
        <v>486</v>
      </c>
      <c r="I155" s="231" t="s">
        <v>456</v>
      </c>
      <c r="J155" s="231"/>
      <c r="K155" s="227"/>
    </row>
    <row r="156" spans="2:11" customFormat="1" ht="15" customHeight="1">
      <c r="B156" s="206"/>
      <c r="C156" s="231" t="s">
        <v>465</v>
      </c>
      <c r="D156" s="183"/>
      <c r="E156" s="183"/>
      <c r="F156" s="232" t="s">
        <v>452</v>
      </c>
      <c r="G156" s="183"/>
      <c r="H156" s="231" t="s">
        <v>486</v>
      </c>
      <c r="I156" s="231" t="s">
        <v>448</v>
      </c>
      <c r="J156" s="231">
        <v>50</v>
      </c>
      <c r="K156" s="227"/>
    </row>
    <row r="157" spans="2:11" customFormat="1" ht="15" customHeight="1">
      <c r="B157" s="206"/>
      <c r="C157" s="231" t="s">
        <v>473</v>
      </c>
      <c r="D157" s="183"/>
      <c r="E157" s="183"/>
      <c r="F157" s="232" t="s">
        <v>452</v>
      </c>
      <c r="G157" s="183"/>
      <c r="H157" s="231" t="s">
        <v>486</v>
      </c>
      <c r="I157" s="231" t="s">
        <v>448</v>
      </c>
      <c r="J157" s="231">
        <v>50</v>
      </c>
      <c r="K157" s="227"/>
    </row>
    <row r="158" spans="2:11" customFormat="1" ht="15" customHeight="1">
      <c r="B158" s="206"/>
      <c r="C158" s="231" t="s">
        <v>471</v>
      </c>
      <c r="D158" s="183"/>
      <c r="E158" s="183"/>
      <c r="F158" s="232" t="s">
        <v>452</v>
      </c>
      <c r="G158" s="183"/>
      <c r="H158" s="231" t="s">
        <v>486</v>
      </c>
      <c r="I158" s="231" t="s">
        <v>448</v>
      </c>
      <c r="J158" s="231">
        <v>50</v>
      </c>
      <c r="K158" s="227"/>
    </row>
    <row r="159" spans="2:11" customFormat="1" ht="15" customHeight="1">
      <c r="B159" s="206"/>
      <c r="C159" s="231" t="s">
        <v>103</v>
      </c>
      <c r="D159" s="183"/>
      <c r="E159" s="183"/>
      <c r="F159" s="232" t="s">
        <v>446</v>
      </c>
      <c r="G159" s="183"/>
      <c r="H159" s="231" t="s">
        <v>508</v>
      </c>
      <c r="I159" s="231" t="s">
        <v>448</v>
      </c>
      <c r="J159" s="231" t="s">
        <v>509</v>
      </c>
      <c r="K159" s="227"/>
    </row>
    <row r="160" spans="2:11" customFormat="1" ht="15" customHeight="1">
      <c r="B160" s="206"/>
      <c r="C160" s="231" t="s">
        <v>510</v>
      </c>
      <c r="D160" s="183"/>
      <c r="E160" s="183"/>
      <c r="F160" s="232" t="s">
        <v>446</v>
      </c>
      <c r="G160" s="183"/>
      <c r="H160" s="231" t="s">
        <v>511</v>
      </c>
      <c r="I160" s="231" t="s">
        <v>481</v>
      </c>
      <c r="J160" s="231"/>
      <c r="K160" s="227"/>
    </row>
    <row r="161" spans="2:11" customFormat="1" ht="15" customHeight="1">
      <c r="B161" s="233"/>
      <c r="C161" s="213"/>
      <c r="D161" s="213"/>
      <c r="E161" s="213"/>
      <c r="F161" s="213"/>
      <c r="G161" s="213"/>
      <c r="H161" s="213"/>
      <c r="I161" s="213"/>
      <c r="J161" s="213"/>
      <c r="K161" s="234"/>
    </row>
    <row r="162" spans="2:11" customFormat="1" ht="18.75" customHeight="1">
      <c r="B162" s="215"/>
      <c r="C162" s="225"/>
      <c r="D162" s="225"/>
      <c r="E162" s="225"/>
      <c r="F162" s="235"/>
      <c r="G162" s="225"/>
      <c r="H162" s="225"/>
      <c r="I162" s="225"/>
      <c r="J162" s="225"/>
      <c r="K162" s="215"/>
    </row>
    <row r="163" spans="2:11" customFormat="1" ht="18.75" customHeight="1">
      <c r="B163" s="190"/>
      <c r="C163" s="190"/>
      <c r="D163" s="190"/>
      <c r="E163" s="190"/>
      <c r="F163" s="190"/>
      <c r="G163" s="190"/>
      <c r="H163" s="190"/>
      <c r="I163" s="190"/>
      <c r="J163" s="190"/>
      <c r="K163" s="190"/>
    </row>
    <row r="164" spans="2:11" customFormat="1" ht="7.5" customHeight="1">
      <c r="B164" s="172"/>
      <c r="C164" s="173"/>
      <c r="D164" s="173"/>
      <c r="E164" s="173"/>
      <c r="F164" s="173"/>
      <c r="G164" s="173"/>
      <c r="H164" s="173"/>
      <c r="I164" s="173"/>
      <c r="J164" s="173"/>
      <c r="K164" s="174"/>
    </row>
    <row r="165" spans="2:11" customFormat="1" ht="45" customHeight="1">
      <c r="B165" s="175"/>
      <c r="C165" s="303" t="s">
        <v>512</v>
      </c>
      <c r="D165" s="303"/>
      <c r="E165" s="303"/>
      <c r="F165" s="303"/>
      <c r="G165" s="303"/>
      <c r="H165" s="303"/>
      <c r="I165" s="303"/>
      <c r="J165" s="303"/>
      <c r="K165" s="176"/>
    </row>
    <row r="166" spans="2:11" customFormat="1" ht="17.25" customHeight="1">
      <c r="B166" s="175"/>
      <c r="C166" s="196" t="s">
        <v>440</v>
      </c>
      <c r="D166" s="196"/>
      <c r="E166" s="196"/>
      <c r="F166" s="196" t="s">
        <v>441</v>
      </c>
      <c r="G166" s="236"/>
      <c r="H166" s="237" t="s">
        <v>58</v>
      </c>
      <c r="I166" s="237" t="s">
        <v>61</v>
      </c>
      <c r="J166" s="196" t="s">
        <v>442</v>
      </c>
      <c r="K166" s="176"/>
    </row>
    <row r="167" spans="2:11" customFormat="1" ht="17.25" customHeight="1">
      <c r="B167" s="177"/>
      <c r="C167" s="198" t="s">
        <v>443</v>
      </c>
      <c r="D167" s="198"/>
      <c r="E167" s="198"/>
      <c r="F167" s="199" t="s">
        <v>444</v>
      </c>
      <c r="G167" s="238"/>
      <c r="H167" s="239"/>
      <c r="I167" s="239"/>
      <c r="J167" s="198" t="s">
        <v>445</v>
      </c>
      <c r="K167" s="178"/>
    </row>
    <row r="168" spans="2:11" customFormat="1" ht="5.25" customHeight="1">
      <c r="B168" s="206"/>
      <c r="C168" s="201"/>
      <c r="D168" s="201"/>
      <c r="E168" s="201"/>
      <c r="F168" s="201"/>
      <c r="G168" s="202"/>
      <c r="H168" s="201"/>
      <c r="I168" s="201"/>
      <c r="J168" s="201"/>
      <c r="K168" s="227"/>
    </row>
    <row r="169" spans="2:11" customFormat="1" ht="15" customHeight="1">
      <c r="B169" s="206"/>
      <c r="C169" s="183" t="s">
        <v>449</v>
      </c>
      <c r="D169" s="183"/>
      <c r="E169" s="183"/>
      <c r="F169" s="204" t="s">
        <v>446</v>
      </c>
      <c r="G169" s="183"/>
      <c r="H169" s="183" t="s">
        <v>486</v>
      </c>
      <c r="I169" s="183" t="s">
        <v>448</v>
      </c>
      <c r="J169" s="183">
        <v>120</v>
      </c>
      <c r="K169" s="227"/>
    </row>
    <row r="170" spans="2:11" customFormat="1" ht="15" customHeight="1">
      <c r="B170" s="206"/>
      <c r="C170" s="183" t="s">
        <v>495</v>
      </c>
      <c r="D170" s="183"/>
      <c r="E170" s="183"/>
      <c r="F170" s="204" t="s">
        <v>446</v>
      </c>
      <c r="G170" s="183"/>
      <c r="H170" s="183" t="s">
        <v>496</v>
      </c>
      <c r="I170" s="183" t="s">
        <v>448</v>
      </c>
      <c r="J170" s="183" t="s">
        <v>497</v>
      </c>
      <c r="K170" s="227"/>
    </row>
    <row r="171" spans="2:11" customFormat="1" ht="15" customHeight="1">
      <c r="B171" s="206"/>
      <c r="C171" s="183" t="s">
        <v>89</v>
      </c>
      <c r="D171" s="183"/>
      <c r="E171" s="183"/>
      <c r="F171" s="204" t="s">
        <v>446</v>
      </c>
      <c r="G171" s="183"/>
      <c r="H171" s="183" t="s">
        <v>513</v>
      </c>
      <c r="I171" s="183" t="s">
        <v>448</v>
      </c>
      <c r="J171" s="183" t="s">
        <v>497</v>
      </c>
      <c r="K171" s="227"/>
    </row>
    <row r="172" spans="2:11" customFormat="1" ht="15" customHeight="1">
      <c r="B172" s="206"/>
      <c r="C172" s="183" t="s">
        <v>451</v>
      </c>
      <c r="D172" s="183"/>
      <c r="E172" s="183"/>
      <c r="F172" s="204" t="s">
        <v>452</v>
      </c>
      <c r="G172" s="183"/>
      <c r="H172" s="183" t="s">
        <v>513</v>
      </c>
      <c r="I172" s="183" t="s">
        <v>448</v>
      </c>
      <c r="J172" s="183">
        <v>50</v>
      </c>
      <c r="K172" s="227"/>
    </row>
    <row r="173" spans="2:11" customFormat="1" ht="15" customHeight="1">
      <c r="B173" s="206"/>
      <c r="C173" s="183" t="s">
        <v>454</v>
      </c>
      <c r="D173" s="183"/>
      <c r="E173" s="183"/>
      <c r="F173" s="204" t="s">
        <v>446</v>
      </c>
      <c r="G173" s="183"/>
      <c r="H173" s="183" t="s">
        <v>513</v>
      </c>
      <c r="I173" s="183" t="s">
        <v>456</v>
      </c>
      <c r="J173" s="183"/>
      <c r="K173" s="227"/>
    </row>
    <row r="174" spans="2:11" customFormat="1" ht="15" customHeight="1">
      <c r="B174" s="206"/>
      <c r="C174" s="183" t="s">
        <v>465</v>
      </c>
      <c r="D174" s="183"/>
      <c r="E174" s="183"/>
      <c r="F174" s="204" t="s">
        <v>452</v>
      </c>
      <c r="G174" s="183"/>
      <c r="H174" s="183" t="s">
        <v>513</v>
      </c>
      <c r="I174" s="183" t="s">
        <v>448</v>
      </c>
      <c r="J174" s="183">
        <v>50</v>
      </c>
      <c r="K174" s="227"/>
    </row>
    <row r="175" spans="2:11" customFormat="1" ht="15" customHeight="1">
      <c r="B175" s="206"/>
      <c r="C175" s="183" t="s">
        <v>473</v>
      </c>
      <c r="D175" s="183"/>
      <c r="E175" s="183"/>
      <c r="F175" s="204" t="s">
        <v>452</v>
      </c>
      <c r="G175" s="183"/>
      <c r="H175" s="183" t="s">
        <v>513</v>
      </c>
      <c r="I175" s="183" t="s">
        <v>448</v>
      </c>
      <c r="J175" s="183">
        <v>50</v>
      </c>
      <c r="K175" s="227"/>
    </row>
    <row r="176" spans="2:11" customFormat="1" ht="15" customHeight="1">
      <c r="B176" s="206"/>
      <c r="C176" s="183" t="s">
        <v>471</v>
      </c>
      <c r="D176" s="183"/>
      <c r="E176" s="183"/>
      <c r="F176" s="204" t="s">
        <v>452</v>
      </c>
      <c r="G176" s="183"/>
      <c r="H176" s="183" t="s">
        <v>513</v>
      </c>
      <c r="I176" s="183" t="s">
        <v>448</v>
      </c>
      <c r="J176" s="183">
        <v>50</v>
      </c>
      <c r="K176" s="227"/>
    </row>
    <row r="177" spans="2:11" customFormat="1" ht="15" customHeight="1">
      <c r="B177" s="206"/>
      <c r="C177" s="183" t="s">
        <v>116</v>
      </c>
      <c r="D177" s="183"/>
      <c r="E177" s="183"/>
      <c r="F177" s="204" t="s">
        <v>446</v>
      </c>
      <c r="G177" s="183"/>
      <c r="H177" s="183" t="s">
        <v>514</v>
      </c>
      <c r="I177" s="183" t="s">
        <v>515</v>
      </c>
      <c r="J177" s="183"/>
      <c r="K177" s="227"/>
    </row>
    <row r="178" spans="2:11" customFormat="1" ht="15" customHeight="1">
      <c r="B178" s="206"/>
      <c r="C178" s="183" t="s">
        <v>61</v>
      </c>
      <c r="D178" s="183"/>
      <c r="E178" s="183"/>
      <c r="F178" s="204" t="s">
        <v>446</v>
      </c>
      <c r="G178" s="183"/>
      <c r="H178" s="183" t="s">
        <v>516</v>
      </c>
      <c r="I178" s="183" t="s">
        <v>517</v>
      </c>
      <c r="J178" s="183">
        <v>1</v>
      </c>
      <c r="K178" s="227"/>
    </row>
    <row r="179" spans="2:11" customFormat="1" ht="15" customHeight="1">
      <c r="B179" s="206"/>
      <c r="C179" s="183" t="s">
        <v>57</v>
      </c>
      <c r="D179" s="183"/>
      <c r="E179" s="183"/>
      <c r="F179" s="204" t="s">
        <v>446</v>
      </c>
      <c r="G179" s="183"/>
      <c r="H179" s="183" t="s">
        <v>518</v>
      </c>
      <c r="I179" s="183" t="s">
        <v>448</v>
      </c>
      <c r="J179" s="183">
        <v>20</v>
      </c>
      <c r="K179" s="227"/>
    </row>
    <row r="180" spans="2:11" customFormat="1" ht="15" customHeight="1">
      <c r="B180" s="206"/>
      <c r="C180" s="183" t="s">
        <v>58</v>
      </c>
      <c r="D180" s="183"/>
      <c r="E180" s="183"/>
      <c r="F180" s="204" t="s">
        <v>446</v>
      </c>
      <c r="G180" s="183"/>
      <c r="H180" s="183" t="s">
        <v>519</v>
      </c>
      <c r="I180" s="183" t="s">
        <v>448</v>
      </c>
      <c r="J180" s="183">
        <v>255</v>
      </c>
      <c r="K180" s="227"/>
    </row>
    <row r="181" spans="2:11" customFormat="1" ht="15" customHeight="1">
      <c r="B181" s="206"/>
      <c r="C181" s="183" t="s">
        <v>117</v>
      </c>
      <c r="D181" s="183"/>
      <c r="E181" s="183"/>
      <c r="F181" s="204" t="s">
        <v>446</v>
      </c>
      <c r="G181" s="183"/>
      <c r="H181" s="183" t="s">
        <v>410</v>
      </c>
      <c r="I181" s="183" t="s">
        <v>448</v>
      </c>
      <c r="J181" s="183">
        <v>10</v>
      </c>
      <c r="K181" s="227"/>
    </row>
    <row r="182" spans="2:11" customFormat="1" ht="15" customHeight="1">
      <c r="B182" s="206"/>
      <c r="C182" s="183" t="s">
        <v>118</v>
      </c>
      <c r="D182" s="183"/>
      <c r="E182" s="183"/>
      <c r="F182" s="204" t="s">
        <v>446</v>
      </c>
      <c r="G182" s="183"/>
      <c r="H182" s="183" t="s">
        <v>520</v>
      </c>
      <c r="I182" s="183" t="s">
        <v>481</v>
      </c>
      <c r="J182" s="183"/>
      <c r="K182" s="227"/>
    </row>
    <row r="183" spans="2:11" customFormat="1" ht="15" customHeight="1">
      <c r="B183" s="206"/>
      <c r="C183" s="183" t="s">
        <v>521</v>
      </c>
      <c r="D183" s="183"/>
      <c r="E183" s="183"/>
      <c r="F183" s="204" t="s">
        <v>446</v>
      </c>
      <c r="G183" s="183"/>
      <c r="H183" s="183" t="s">
        <v>522</v>
      </c>
      <c r="I183" s="183" t="s">
        <v>481</v>
      </c>
      <c r="J183" s="183"/>
      <c r="K183" s="227"/>
    </row>
    <row r="184" spans="2:11" customFormat="1" ht="15" customHeight="1">
      <c r="B184" s="206"/>
      <c r="C184" s="183" t="s">
        <v>510</v>
      </c>
      <c r="D184" s="183"/>
      <c r="E184" s="183"/>
      <c r="F184" s="204" t="s">
        <v>446</v>
      </c>
      <c r="G184" s="183"/>
      <c r="H184" s="183" t="s">
        <v>523</v>
      </c>
      <c r="I184" s="183" t="s">
        <v>481</v>
      </c>
      <c r="J184" s="183"/>
      <c r="K184" s="227"/>
    </row>
    <row r="185" spans="2:11" customFormat="1" ht="15" customHeight="1">
      <c r="B185" s="206"/>
      <c r="C185" s="183" t="s">
        <v>120</v>
      </c>
      <c r="D185" s="183"/>
      <c r="E185" s="183"/>
      <c r="F185" s="204" t="s">
        <v>452</v>
      </c>
      <c r="G185" s="183"/>
      <c r="H185" s="183" t="s">
        <v>524</v>
      </c>
      <c r="I185" s="183" t="s">
        <v>448</v>
      </c>
      <c r="J185" s="183">
        <v>50</v>
      </c>
      <c r="K185" s="227"/>
    </row>
    <row r="186" spans="2:11" customFormat="1" ht="15" customHeight="1">
      <c r="B186" s="206"/>
      <c r="C186" s="183" t="s">
        <v>525</v>
      </c>
      <c r="D186" s="183"/>
      <c r="E186" s="183"/>
      <c r="F186" s="204" t="s">
        <v>452</v>
      </c>
      <c r="G186" s="183"/>
      <c r="H186" s="183" t="s">
        <v>526</v>
      </c>
      <c r="I186" s="183" t="s">
        <v>527</v>
      </c>
      <c r="J186" s="183"/>
      <c r="K186" s="227"/>
    </row>
    <row r="187" spans="2:11" customFormat="1" ht="15" customHeight="1">
      <c r="B187" s="206"/>
      <c r="C187" s="183" t="s">
        <v>528</v>
      </c>
      <c r="D187" s="183"/>
      <c r="E187" s="183"/>
      <c r="F187" s="204" t="s">
        <v>452</v>
      </c>
      <c r="G187" s="183"/>
      <c r="H187" s="183" t="s">
        <v>529</v>
      </c>
      <c r="I187" s="183" t="s">
        <v>527</v>
      </c>
      <c r="J187" s="183"/>
      <c r="K187" s="227"/>
    </row>
    <row r="188" spans="2:11" customFormat="1" ht="15" customHeight="1">
      <c r="B188" s="206"/>
      <c r="C188" s="183" t="s">
        <v>530</v>
      </c>
      <c r="D188" s="183"/>
      <c r="E188" s="183"/>
      <c r="F188" s="204" t="s">
        <v>452</v>
      </c>
      <c r="G188" s="183"/>
      <c r="H188" s="183" t="s">
        <v>531</v>
      </c>
      <c r="I188" s="183" t="s">
        <v>527</v>
      </c>
      <c r="J188" s="183"/>
      <c r="K188" s="227"/>
    </row>
    <row r="189" spans="2:11" customFormat="1" ht="15" customHeight="1">
      <c r="B189" s="206"/>
      <c r="C189" s="240" t="s">
        <v>532</v>
      </c>
      <c r="D189" s="183"/>
      <c r="E189" s="183"/>
      <c r="F189" s="204" t="s">
        <v>452</v>
      </c>
      <c r="G189" s="183"/>
      <c r="H189" s="183" t="s">
        <v>533</v>
      </c>
      <c r="I189" s="183" t="s">
        <v>534</v>
      </c>
      <c r="J189" s="241" t="s">
        <v>535</v>
      </c>
      <c r="K189" s="227"/>
    </row>
    <row r="190" spans="2:11" customFormat="1" ht="15" customHeight="1">
      <c r="B190" s="242"/>
      <c r="C190" s="243" t="s">
        <v>536</v>
      </c>
      <c r="D190" s="244"/>
      <c r="E190" s="244"/>
      <c r="F190" s="245" t="s">
        <v>452</v>
      </c>
      <c r="G190" s="244"/>
      <c r="H190" s="244" t="s">
        <v>537</v>
      </c>
      <c r="I190" s="244" t="s">
        <v>534</v>
      </c>
      <c r="J190" s="246" t="s">
        <v>535</v>
      </c>
      <c r="K190" s="247"/>
    </row>
    <row r="191" spans="2:11" customFormat="1" ht="15" customHeight="1">
      <c r="B191" s="206"/>
      <c r="C191" s="240" t="s">
        <v>46</v>
      </c>
      <c r="D191" s="183"/>
      <c r="E191" s="183"/>
      <c r="F191" s="204" t="s">
        <v>446</v>
      </c>
      <c r="G191" s="183"/>
      <c r="H191" s="180" t="s">
        <v>538</v>
      </c>
      <c r="I191" s="183" t="s">
        <v>539</v>
      </c>
      <c r="J191" s="183"/>
      <c r="K191" s="227"/>
    </row>
    <row r="192" spans="2:11" customFormat="1" ht="15" customHeight="1">
      <c r="B192" s="206"/>
      <c r="C192" s="240" t="s">
        <v>540</v>
      </c>
      <c r="D192" s="183"/>
      <c r="E192" s="183"/>
      <c r="F192" s="204" t="s">
        <v>446</v>
      </c>
      <c r="G192" s="183"/>
      <c r="H192" s="183" t="s">
        <v>541</v>
      </c>
      <c r="I192" s="183" t="s">
        <v>481</v>
      </c>
      <c r="J192" s="183"/>
      <c r="K192" s="227"/>
    </row>
    <row r="193" spans="2:11" customFormat="1" ht="15" customHeight="1">
      <c r="B193" s="206"/>
      <c r="C193" s="240" t="s">
        <v>542</v>
      </c>
      <c r="D193" s="183"/>
      <c r="E193" s="183"/>
      <c r="F193" s="204" t="s">
        <v>446</v>
      </c>
      <c r="G193" s="183"/>
      <c r="H193" s="183" t="s">
        <v>543</v>
      </c>
      <c r="I193" s="183" t="s">
        <v>481</v>
      </c>
      <c r="J193" s="183"/>
      <c r="K193" s="227"/>
    </row>
    <row r="194" spans="2:11" customFormat="1" ht="15" customHeight="1">
      <c r="B194" s="206"/>
      <c r="C194" s="240" t="s">
        <v>544</v>
      </c>
      <c r="D194" s="183"/>
      <c r="E194" s="183"/>
      <c r="F194" s="204" t="s">
        <v>452</v>
      </c>
      <c r="G194" s="183"/>
      <c r="H194" s="183" t="s">
        <v>545</v>
      </c>
      <c r="I194" s="183" t="s">
        <v>481</v>
      </c>
      <c r="J194" s="183"/>
      <c r="K194" s="227"/>
    </row>
    <row r="195" spans="2:11" customFormat="1" ht="15" customHeight="1">
      <c r="B195" s="233"/>
      <c r="C195" s="248"/>
      <c r="D195" s="213"/>
      <c r="E195" s="213"/>
      <c r="F195" s="213"/>
      <c r="G195" s="213"/>
      <c r="H195" s="213"/>
      <c r="I195" s="213"/>
      <c r="J195" s="213"/>
      <c r="K195" s="234"/>
    </row>
    <row r="196" spans="2:11" customFormat="1" ht="18.75" customHeight="1">
      <c r="B196" s="215"/>
      <c r="C196" s="225"/>
      <c r="D196" s="225"/>
      <c r="E196" s="225"/>
      <c r="F196" s="235"/>
      <c r="G196" s="225"/>
      <c r="H196" s="225"/>
      <c r="I196" s="225"/>
      <c r="J196" s="225"/>
      <c r="K196" s="215"/>
    </row>
    <row r="197" spans="2:11" customFormat="1" ht="18.75" customHeight="1">
      <c r="B197" s="215"/>
      <c r="C197" s="225"/>
      <c r="D197" s="225"/>
      <c r="E197" s="225"/>
      <c r="F197" s="235"/>
      <c r="G197" s="225"/>
      <c r="H197" s="225"/>
      <c r="I197" s="225"/>
      <c r="J197" s="225"/>
      <c r="K197" s="215"/>
    </row>
    <row r="198" spans="2:11" customFormat="1" ht="18.75" customHeight="1">
      <c r="B198" s="190"/>
      <c r="C198" s="190"/>
      <c r="D198" s="190"/>
      <c r="E198" s="190"/>
      <c r="F198" s="190"/>
      <c r="G198" s="190"/>
      <c r="H198" s="190"/>
      <c r="I198" s="190"/>
      <c r="J198" s="190"/>
      <c r="K198" s="190"/>
    </row>
    <row r="199" spans="2:11" customFormat="1" ht="13.5">
      <c r="B199" s="172"/>
      <c r="C199" s="173"/>
      <c r="D199" s="173"/>
      <c r="E199" s="173"/>
      <c r="F199" s="173"/>
      <c r="G199" s="173"/>
      <c r="H199" s="173"/>
      <c r="I199" s="173"/>
      <c r="J199" s="173"/>
      <c r="K199" s="174"/>
    </row>
    <row r="200" spans="2:11" customFormat="1" ht="21">
      <c r="B200" s="175"/>
      <c r="C200" s="303" t="s">
        <v>546</v>
      </c>
      <c r="D200" s="303"/>
      <c r="E200" s="303"/>
      <c r="F200" s="303"/>
      <c r="G200" s="303"/>
      <c r="H200" s="303"/>
      <c r="I200" s="303"/>
      <c r="J200" s="303"/>
      <c r="K200" s="176"/>
    </row>
    <row r="201" spans="2:11" customFormat="1" ht="25.5" customHeight="1">
      <c r="B201" s="175"/>
      <c r="C201" s="249" t="s">
        <v>547</v>
      </c>
      <c r="D201" s="249"/>
      <c r="E201" s="249"/>
      <c r="F201" s="249" t="s">
        <v>548</v>
      </c>
      <c r="G201" s="250"/>
      <c r="H201" s="306" t="s">
        <v>549</v>
      </c>
      <c r="I201" s="306"/>
      <c r="J201" s="306"/>
      <c r="K201" s="176"/>
    </row>
    <row r="202" spans="2:11" customFormat="1" ht="5.25" customHeight="1">
      <c r="B202" s="206"/>
      <c r="C202" s="201"/>
      <c r="D202" s="201"/>
      <c r="E202" s="201"/>
      <c r="F202" s="201"/>
      <c r="G202" s="225"/>
      <c r="H202" s="201"/>
      <c r="I202" s="201"/>
      <c r="J202" s="201"/>
      <c r="K202" s="227"/>
    </row>
    <row r="203" spans="2:11" customFormat="1" ht="15" customHeight="1">
      <c r="B203" s="206"/>
      <c r="C203" s="183" t="s">
        <v>539</v>
      </c>
      <c r="D203" s="183"/>
      <c r="E203" s="183"/>
      <c r="F203" s="204" t="s">
        <v>47</v>
      </c>
      <c r="G203" s="183"/>
      <c r="H203" s="307" t="s">
        <v>550</v>
      </c>
      <c r="I203" s="307"/>
      <c r="J203" s="307"/>
      <c r="K203" s="227"/>
    </row>
    <row r="204" spans="2:11" customFormat="1" ht="15" customHeight="1">
      <c r="B204" s="206"/>
      <c r="C204" s="183"/>
      <c r="D204" s="183"/>
      <c r="E204" s="183"/>
      <c r="F204" s="204" t="s">
        <v>48</v>
      </c>
      <c r="G204" s="183"/>
      <c r="H204" s="307" t="s">
        <v>551</v>
      </c>
      <c r="I204" s="307"/>
      <c r="J204" s="307"/>
      <c r="K204" s="227"/>
    </row>
    <row r="205" spans="2:11" customFormat="1" ht="15" customHeight="1">
      <c r="B205" s="206"/>
      <c r="C205" s="183"/>
      <c r="D205" s="183"/>
      <c r="E205" s="183"/>
      <c r="F205" s="204" t="s">
        <v>51</v>
      </c>
      <c r="G205" s="183"/>
      <c r="H205" s="307" t="s">
        <v>552</v>
      </c>
      <c r="I205" s="307"/>
      <c r="J205" s="307"/>
      <c r="K205" s="227"/>
    </row>
    <row r="206" spans="2:11" customFormat="1" ht="15" customHeight="1">
      <c r="B206" s="206"/>
      <c r="C206" s="183"/>
      <c r="D206" s="183"/>
      <c r="E206" s="183"/>
      <c r="F206" s="204" t="s">
        <v>49</v>
      </c>
      <c r="G206" s="183"/>
      <c r="H206" s="307" t="s">
        <v>553</v>
      </c>
      <c r="I206" s="307"/>
      <c r="J206" s="307"/>
      <c r="K206" s="227"/>
    </row>
    <row r="207" spans="2:11" customFormat="1" ht="15" customHeight="1">
      <c r="B207" s="206"/>
      <c r="C207" s="183"/>
      <c r="D207" s="183"/>
      <c r="E207" s="183"/>
      <c r="F207" s="204" t="s">
        <v>50</v>
      </c>
      <c r="G207" s="183"/>
      <c r="H207" s="307" t="s">
        <v>554</v>
      </c>
      <c r="I207" s="307"/>
      <c r="J207" s="307"/>
      <c r="K207" s="227"/>
    </row>
    <row r="208" spans="2:11" customFormat="1" ht="15" customHeight="1">
      <c r="B208" s="206"/>
      <c r="C208" s="183"/>
      <c r="D208" s="183"/>
      <c r="E208" s="183"/>
      <c r="F208" s="204"/>
      <c r="G208" s="183"/>
      <c r="H208" s="183"/>
      <c r="I208" s="183"/>
      <c r="J208" s="183"/>
      <c r="K208" s="227"/>
    </row>
    <row r="209" spans="2:11" customFormat="1" ht="15" customHeight="1">
      <c r="B209" s="206"/>
      <c r="C209" s="183" t="s">
        <v>493</v>
      </c>
      <c r="D209" s="183"/>
      <c r="E209" s="183"/>
      <c r="F209" s="204" t="s">
        <v>82</v>
      </c>
      <c r="G209" s="183"/>
      <c r="H209" s="307" t="s">
        <v>555</v>
      </c>
      <c r="I209" s="307"/>
      <c r="J209" s="307"/>
      <c r="K209" s="227"/>
    </row>
    <row r="210" spans="2:11" customFormat="1" ht="15" customHeight="1">
      <c r="B210" s="206"/>
      <c r="C210" s="183"/>
      <c r="D210" s="183"/>
      <c r="E210" s="183"/>
      <c r="F210" s="204" t="s">
        <v>389</v>
      </c>
      <c r="G210" s="183"/>
      <c r="H210" s="307" t="s">
        <v>390</v>
      </c>
      <c r="I210" s="307"/>
      <c r="J210" s="307"/>
      <c r="K210" s="227"/>
    </row>
    <row r="211" spans="2:11" customFormat="1" ht="15" customHeight="1">
      <c r="B211" s="206"/>
      <c r="C211" s="183"/>
      <c r="D211" s="183"/>
      <c r="E211" s="183"/>
      <c r="F211" s="204" t="s">
        <v>387</v>
      </c>
      <c r="G211" s="183"/>
      <c r="H211" s="307" t="s">
        <v>556</v>
      </c>
      <c r="I211" s="307"/>
      <c r="J211" s="307"/>
      <c r="K211" s="227"/>
    </row>
    <row r="212" spans="2:11" customFormat="1" ht="15" customHeight="1">
      <c r="B212" s="251"/>
      <c r="C212" s="183"/>
      <c r="D212" s="183"/>
      <c r="E212" s="183"/>
      <c r="F212" s="204" t="s">
        <v>391</v>
      </c>
      <c r="G212" s="240"/>
      <c r="H212" s="308" t="s">
        <v>392</v>
      </c>
      <c r="I212" s="308"/>
      <c r="J212" s="308"/>
      <c r="K212" s="252"/>
    </row>
    <row r="213" spans="2:11" customFormat="1" ht="15" customHeight="1">
      <c r="B213" s="251"/>
      <c r="C213" s="183"/>
      <c r="D213" s="183"/>
      <c r="E213" s="183"/>
      <c r="F213" s="204" t="s">
        <v>393</v>
      </c>
      <c r="G213" s="240"/>
      <c r="H213" s="308" t="s">
        <v>557</v>
      </c>
      <c r="I213" s="308"/>
      <c r="J213" s="308"/>
      <c r="K213" s="252"/>
    </row>
    <row r="214" spans="2:11" customFormat="1" ht="15" customHeight="1">
      <c r="B214" s="251"/>
      <c r="C214" s="183"/>
      <c r="D214" s="183"/>
      <c r="E214" s="183"/>
      <c r="F214" s="204"/>
      <c r="G214" s="240"/>
      <c r="H214" s="231"/>
      <c r="I214" s="231"/>
      <c r="J214" s="231"/>
      <c r="K214" s="252"/>
    </row>
    <row r="215" spans="2:11" customFormat="1" ht="15" customHeight="1">
      <c r="B215" s="251"/>
      <c r="C215" s="183" t="s">
        <v>517</v>
      </c>
      <c r="D215" s="183"/>
      <c r="E215" s="183"/>
      <c r="F215" s="204">
        <v>1</v>
      </c>
      <c r="G215" s="240"/>
      <c r="H215" s="308" t="s">
        <v>558</v>
      </c>
      <c r="I215" s="308"/>
      <c r="J215" s="308"/>
      <c r="K215" s="252"/>
    </row>
    <row r="216" spans="2:11" customFormat="1" ht="15" customHeight="1">
      <c r="B216" s="251"/>
      <c r="C216" s="183"/>
      <c r="D216" s="183"/>
      <c r="E216" s="183"/>
      <c r="F216" s="204">
        <v>2</v>
      </c>
      <c r="G216" s="240"/>
      <c r="H216" s="308" t="s">
        <v>559</v>
      </c>
      <c r="I216" s="308"/>
      <c r="J216" s="308"/>
      <c r="K216" s="252"/>
    </row>
    <row r="217" spans="2:11" customFormat="1" ht="15" customHeight="1">
      <c r="B217" s="251"/>
      <c r="C217" s="183"/>
      <c r="D217" s="183"/>
      <c r="E217" s="183"/>
      <c r="F217" s="204">
        <v>3</v>
      </c>
      <c r="G217" s="240"/>
      <c r="H217" s="308" t="s">
        <v>560</v>
      </c>
      <c r="I217" s="308"/>
      <c r="J217" s="308"/>
      <c r="K217" s="252"/>
    </row>
    <row r="218" spans="2:11" customFormat="1" ht="15" customHeight="1">
      <c r="B218" s="251"/>
      <c r="C218" s="183"/>
      <c r="D218" s="183"/>
      <c r="E218" s="183"/>
      <c r="F218" s="204">
        <v>4</v>
      </c>
      <c r="G218" s="240"/>
      <c r="H218" s="308" t="s">
        <v>561</v>
      </c>
      <c r="I218" s="308"/>
      <c r="J218" s="308"/>
      <c r="K218" s="252"/>
    </row>
    <row r="219" spans="2:11" customFormat="1" ht="12.75" customHeight="1">
      <c r="B219" s="253"/>
      <c r="C219" s="254"/>
      <c r="D219" s="254"/>
      <c r="E219" s="254"/>
      <c r="F219" s="254"/>
      <c r="G219" s="254"/>
      <c r="H219" s="254"/>
      <c r="I219" s="254"/>
      <c r="J219" s="254"/>
      <c r="K219" s="255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810-1 - Následná péče ...</vt:lpstr>
      <vt:lpstr>SO 810-2 - Následná péče ...</vt:lpstr>
      <vt:lpstr>SO 810-3 - Následná péče ...</vt:lpstr>
      <vt:lpstr>Pokyny pro vyplnění</vt:lpstr>
      <vt:lpstr>'Rekapitulace stavby'!Názvy_tisku</vt:lpstr>
      <vt:lpstr>'SO 810-1 - Následná péče ...'!Názvy_tisku</vt:lpstr>
      <vt:lpstr>'SO 810-2 - Následná péče ...'!Názvy_tisku</vt:lpstr>
      <vt:lpstr>'SO 810-3 - Následná péče ...'!Názvy_tisku</vt:lpstr>
      <vt:lpstr>'Pokyny pro vyplnění'!Oblast_tisku</vt:lpstr>
      <vt:lpstr>'Rekapitulace stavby'!Oblast_tisku</vt:lpstr>
      <vt:lpstr>'SO 810-1 - Následná péče ...'!Oblast_tisku</vt:lpstr>
      <vt:lpstr>'SO 810-2 - Následná péče ...'!Oblast_tisku</vt:lpstr>
      <vt:lpstr>'SO 810-3 - Následná péče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ZAMYKAL-PC\zamykal</dc:creator>
  <cp:lastModifiedBy>zamykal</cp:lastModifiedBy>
  <cp:lastPrinted>2025-10-03T05:42:11Z</cp:lastPrinted>
  <dcterms:created xsi:type="dcterms:W3CDTF">2025-10-03T05:41:14Z</dcterms:created>
  <dcterms:modified xsi:type="dcterms:W3CDTF">2025-10-03T05:42:20Z</dcterms:modified>
</cp:coreProperties>
</file>